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БП" sheetId="14" r:id="rId1"/>
    <sheet name="ФОТ" sheetId="13" r:id="rId2"/>
    <sheet name="ППиВ" sheetId="15" r:id="rId3"/>
  </sheets>
  <definedNames>
    <definedName name="_xlnm.Print_Area" localSheetId="0">БП!$A$1:$E$79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5" l="1"/>
  <c r="H51" i="15"/>
  <c r="F51" i="15"/>
  <c r="G48" i="15"/>
  <c r="H48" i="15"/>
  <c r="F48" i="15"/>
  <c r="F49" i="15"/>
  <c r="G42" i="15"/>
  <c r="H42" i="15"/>
  <c r="F42" i="15"/>
  <c r="G41" i="15"/>
  <c r="H41" i="15"/>
  <c r="F41" i="15"/>
  <c r="G40" i="15"/>
  <c r="H40" i="15"/>
  <c r="F40" i="15"/>
  <c r="F38" i="15"/>
  <c r="G39" i="15"/>
  <c r="H39" i="15"/>
  <c r="I39" i="15"/>
  <c r="J39" i="15"/>
  <c r="K39" i="15"/>
  <c r="F39" i="15"/>
  <c r="E44" i="14"/>
  <c r="D44" i="14"/>
  <c r="C44" i="14"/>
  <c r="E43" i="14"/>
  <c r="D43" i="14"/>
  <c r="C43" i="14"/>
  <c r="E41" i="14"/>
  <c r="D41" i="14"/>
  <c r="C41" i="14"/>
  <c r="E40" i="14"/>
  <c r="D40" i="14"/>
  <c r="C40" i="14"/>
  <c r="E38" i="14"/>
  <c r="D38" i="14"/>
  <c r="C38" i="14"/>
  <c r="E23" i="14"/>
  <c r="D23" i="14"/>
  <c r="C23" i="14"/>
  <c r="E22" i="14"/>
  <c r="D22" i="14"/>
  <c r="C22" i="14"/>
  <c r="E21" i="14"/>
  <c r="D21" i="14"/>
  <c r="C21" i="14"/>
  <c r="E19" i="14"/>
  <c r="D19" i="14"/>
  <c r="C19" i="14"/>
  <c r="E18" i="14"/>
  <c r="D18" i="14"/>
  <c r="C18" i="14"/>
  <c r="E16" i="14"/>
  <c r="D16" i="14"/>
  <c r="C16" i="14"/>
  <c r="Y10" i="13"/>
  <c r="X10" i="13"/>
  <c r="U10" i="13"/>
  <c r="T10" i="13"/>
  <c r="S10" i="13"/>
  <c r="U30" i="13"/>
  <c r="X30" i="13" s="1"/>
  <c r="U29" i="13"/>
  <c r="U27" i="13" s="1"/>
  <c r="X28" i="13"/>
  <c r="U28" i="13"/>
  <c r="W27" i="13"/>
  <c r="V27" i="13"/>
  <c r="T27" i="13"/>
  <c r="U26" i="13"/>
  <c r="X26" i="13" s="1"/>
  <c r="U25" i="13"/>
  <c r="U23" i="13" s="1"/>
  <c r="U24" i="13"/>
  <c r="X24" i="13" s="1"/>
  <c r="W23" i="13"/>
  <c r="V23" i="13"/>
  <c r="T23" i="13"/>
  <c r="X22" i="13"/>
  <c r="U22" i="13"/>
  <c r="U21" i="13"/>
  <c r="U19" i="13" s="1"/>
  <c r="U20" i="13"/>
  <c r="X20" i="13" s="1"/>
  <c r="W19" i="13"/>
  <c r="V19" i="13"/>
  <c r="T19" i="13"/>
  <c r="U18" i="13"/>
  <c r="X18" i="13" s="1"/>
  <c r="U17" i="13"/>
  <c r="U15" i="13" s="1"/>
  <c r="U16" i="13"/>
  <c r="X16" i="13" s="1"/>
  <c r="W15" i="13"/>
  <c r="V15" i="13"/>
  <c r="T15" i="13"/>
  <c r="U14" i="13"/>
  <c r="X14" i="13" s="1"/>
  <c r="X13" i="13"/>
  <c r="Y13" i="13" s="1"/>
  <c r="U13" i="13"/>
  <c r="U12" i="13"/>
  <c r="X12" i="13" s="1"/>
  <c r="W11" i="13"/>
  <c r="V11" i="13"/>
  <c r="U11" i="13"/>
  <c r="T11" i="13"/>
  <c r="N30" i="13"/>
  <c r="Q30" i="13" s="1"/>
  <c r="R30" i="13" s="1"/>
  <c r="N29" i="13"/>
  <c r="Q29" i="13" s="1"/>
  <c r="R29" i="13" s="1"/>
  <c r="L29" i="13" s="1"/>
  <c r="N28" i="13"/>
  <c r="N27" i="13" s="1"/>
  <c r="N26" i="13"/>
  <c r="N25" i="13"/>
  <c r="N24" i="13"/>
  <c r="N22" i="13"/>
  <c r="Q22" i="13" s="1"/>
  <c r="R22" i="13" s="1"/>
  <c r="L22" i="13" s="1"/>
  <c r="N21" i="13"/>
  <c r="N19" i="13" s="1"/>
  <c r="N20" i="13"/>
  <c r="N18" i="13"/>
  <c r="N17" i="13"/>
  <c r="N16" i="13"/>
  <c r="N15" i="13" s="1"/>
  <c r="N13" i="13"/>
  <c r="N11" i="13" s="1"/>
  <c r="N14" i="13"/>
  <c r="Q14" i="13" s="1"/>
  <c r="N12" i="13"/>
  <c r="Q12" i="13" s="1"/>
  <c r="P27" i="13"/>
  <c r="O27" i="13"/>
  <c r="M27" i="13"/>
  <c r="M10" i="13" s="1"/>
  <c r="Q26" i="13"/>
  <c r="Q25" i="13"/>
  <c r="R25" i="13" s="1"/>
  <c r="Q24" i="13"/>
  <c r="P23" i="13"/>
  <c r="O23" i="13"/>
  <c r="N23" i="13"/>
  <c r="M23" i="13"/>
  <c r="Q20" i="13"/>
  <c r="P19" i="13"/>
  <c r="O19" i="13"/>
  <c r="M19" i="13"/>
  <c r="Q18" i="13"/>
  <c r="R18" i="13" s="1"/>
  <c r="Q17" i="13"/>
  <c r="Q16" i="13"/>
  <c r="R16" i="13" s="1"/>
  <c r="P15" i="13"/>
  <c r="O15" i="13"/>
  <c r="M15" i="13"/>
  <c r="P11" i="13"/>
  <c r="O11" i="13"/>
  <c r="M11" i="13"/>
  <c r="J30" i="13"/>
  <c r="K30" i="13" s="1"/>
  <c r="E30" i="13" s="1"/>
  <c r="J29" i="13"/>
  <c r="J27" i="13" s="1"/>
  <c r="J28" i="13"/>
  <c r="K28" i="13" s="1"/>
  <c r="J26" i="13"/>
  <c r="K26" i="13" s="1"/>
  <c r="E26" i="13" s="1"/>
  <c r="J25" i="13"/>
  <c r="J24" i="13"/>
  <c r="K24" i="13" s="1"/>
  <c r="J22" i="13"/>
  <c r="J21" i="13"/>
  <c r="J20" i="13"/>
  <c r="K20" i="13" s="1"/>
  <c r="J18" i="13"/>
  <c r="K18" i="13" s="1"/>
  <c r="J17" i="13"/>
  <c r="J15" i="13" s="1"/>
  <c r="J16" i="13"/>
  <c r="K16" i="13" s="1"/>
  <c r="K11" i="13"/>
  <c r="J11" i="13"/>
  <c r="K13" i="13"/>
  <c r="E13" i="13" s="1"/>
  <c r="K14" i="13"/>
  <c r="E14" i="13" s="1"/>
  <c r="K12" i="13"/>
  <c r="E12" i="13" s="1"/>
  <c r="J13" i="13"/>
  <c r="J14" i="13"/>
  <c r="J12" i="13"/>
  <c r="C30" i="13"/>
  <c r="C29" i="13"/>
  <c r="C28" i="13"/>
  <c r="C26" i="13"/>
  <c r="C25" i="13"/>
  <c r="C24" i="13"/>
  <c r="C22" i="13"/>
  <c r="C21" i="13"/>
  <c r="C20" i="13"/>
  <c r="C18" i="13"/>
  <c r="C17" i="13"/>
  <c r="C16" i="13"/>
  <c r="C13" i="13"/>
  <c r="C14" i="13"/>
  <c r="C12" i="13"/>
  <c r="J41" i="13"/>
  <c r="H41" i="13"/>
  <c r="J35" i="13"/>
  <c r="J47" i="13" s="1"/>
  <c r="H35" i="13"/>
  <c r="H47" i="13" s="1"/>
  <c r="G19" i="13"/>
  <c r="D19" i="13"/>
  <c r="B19" i="13"/>
  <c r="G11" i="13"/>
  <c r="D11" i="13"/>
  <c r="B11" i="13"/>
  <c r="G23" i="13"/>
  <c r="F23" i="13"/>
  <c r="D23" i="13"/>
  <c r="B23" i="13"/>
  <c r="D35" i="13"/>
  <c r="L35" i="13"/>
  <c r="O35" i="13" s="1"/>
  <c r="R35" i="13" s="1"/>
  <c r="S35" i="13" s="1"/>
  <c r="K36" i="13"/>
  <c r="K37" i="13"/>
  <c r="L41" i="13"/>
  <c r="K46" i="13"/>
  <c r="K45" i="13"/>
  <c r="K44" i="13"/>
  <c r="K43" i="13"/>
  <c r="G41" i="13"/>
  <c r="E41" i="13"/>
  <c r="E47" i="13" s="1"/>
  <c r="D41" i="13"/>
  <c r="B41" i="13"/>
  <c r="G35" i="13"/>
  <c r="E35" i="13"/>
  <c r="B35" i="13"/>
  <c r="K38" i="13"/>
  <c r="K39" i="13"/>
  <c r="K40" i="13"/>
  <c r="G27" i="13"/>
  <c r="D27" i="13"/>
  <c r="B27" i="13"/>
  <c r="G15" i="13"/>
  <c r="D15" i="13"/>
  <c r="B15" i="13"/>
  <c r="G47" i="13" l="1"/>
  <c r="Y24" i="13"/>
  <c r="S24" i="13"/>
  <c r="X23" i="13"/>
  <c r="Y14" i="13"/>
  <c r="S14" i="13"/>
  <c r="Y18" i="13"/>
  <c r="S18" i="13" s="1"/>
  <c r="S28" i="13"/>
  <c r="S22" i="13"/>
  <c r="Y26" i="13"/>
  <c r="S26" i="13" s="1"/>
  <c r="Y30" i="13"/>
  <c r="S30" i="13" s="1"/>
  <c r="S12" i="13"/>
  <c r="S11" i="13" s="1"/>
  <c r="X11" i="13"/>
  <c r="Y12" i="13"/>
  <c r="Y11" i="13" s="1"/>
  <c r="Y16" i="13"/>
  <c r="S16" i="13"/>
  <c r="Y20" i="13"/>
  <c r="X17" i="13"/>
  <c r="Y22" i="13"/>
  <c r="Y28" i="13"/>
  <c r="X21" i="13"/>
  <c r="X27" i="13"/>
  <c r="X25" i="13"/>
  <c r="S13" i="13"/>
  <c r="X29" i="13"/>
  <c r="C15" i="13"/>
  <c r="C23" i="13"/>
  <c r="Q28" i="13"/>
  <c r="L25" i="13"/>
  <c r="Q21" i="13"/>
  <c r="N10" i="13"/>
  <c r="Q15" i="13"/>
  <c r="Q13" i="13"/>
  <c r="R13" i="13" s="1"/>
  <c r="L13" i="13" s="1"/>
  <c r="C19" i="13"/>
  <c r="R14" i="13"/>
  <c r="L14" i="13" s="1"/>
  <c r="R17" i="13"/>
  <c r="L17" i="13" s="1"/>
  <c r="R12" i="13"/>
  <c r="L12" i="13" s="1"/>
  <c r="L16" i="13"/>
  <c r="L15" i="13" s="1"/>
  <c r="L18" i="13"/>
  <c r="R20" i="13"/>
  <c r="Q23" i="13"/>
  <c r="L30" i="13"/>
  <c r="R26" i="13"/>
  <c r="L26" i="13" s="1"/>
  <c r="C11" i="13"/>
  <c r="C27" i="13"/>
  <c r="R24" i="13"/>
  <c r="K29" i="13"/>
  <c r="E29" i="13" s="1"/>
  <c r="E28" i="13"/>
  <c r="E27" i="13" s="1"/>
  <c r="E24" i="13"/>
  <c r="K25" i="13"/>
  <c r="K23" i="13" s="1"/>
  <c r="J23" i="13"/>
  <c r="J10" i="13"/>
  <c r="E20" i="13"/>
  <c r="E21" i="13"/>
  <c r="E22" i="13"/>
  <c r="K21" i="13"/>
  <c r="J19" i="13"/>
  <c r="K22" i="13"/>
  <c r="K19" i="13" s="1"/>
  <c r="E16" i="13"/>
  <c r="K17" i="13"/>
  <c r="K15" i="13" s="1"/>
  <c r="E17" i="13"/>
  <c r="E18" i="13"/>
  <c r="E11" i="13"/>
  <c r="L47" i="13"/>
  <c r="B47" i="13"/>
  <c r="M35" i="13"/>
  <c r="K35" i="13" s="1"/>
  <c r="O41" i="13"/>
  <c r="O47" i="13" s="1"/>
  <c r="B10" i="13"/>
  <c r="Q35" i="13"/>
  <c r="D47" i="13"/>
  <c r="D10" i="13"/>
  <c r="G10" i="13"/>
  <c r="H19" i="13"/>
  <c r="F19" i="13"/>
  <c r="H11" i="13"/>
  <c r="F11" i="13"/>
  <c r="H23" i="13"/>
  <c r="P35" i="13"/>
  <c r="N35" i="13" s="1"/>
  <c r="M41" i="13"/>
  <c r="K41" i="13" s="1"/>
  <c r="K42" i="13"/>
  <c r="F15" i="13"/>
  <c r="F27" i="13"/>
  <c r="D47" i="14"/>
  <c r="Y19" i="13" l="1"/>
  <c r="S21" i="13"/>
  <c r="Y21" i="13"/>
  <c r="X19" i="13"/>
  <c r="S27" i="13"/>
  <c r="Y27" i="13"/>
  <c r="S23" i="13"/>
  <c r="Y29" i="13"/>
  <c r="S29" i="13"/>
  <c r="Y23" i="13"/>
  <c r="Y17" i="13"/>
  <c r="Y15" i="13" s="1"/>
  <c r="X15" i="13"/>
  <c r="Y25" i="13"/>
  <c r="S25" i="13"/>
  <c r="S20" i="13"/>
  <c r="R28" i="13"/>
  <c r="Q27" i="13"/>
  <c r="R21" i="13"/>
  <c r="L21" i="13" s="1"/>
  <c r="Q19" i="13"/>
  <c r="R15" i="13"/>
  <c r="Q11" i="13"/>
  <c r="C10" i="13"/>
  <c r="R11" i="13"/>
  <c r="L20" i="13"/>
  <c r="L11" i="13"/>
  <c r="R23" i="13"/>
  <c r="L24" i="13"/>
  <c r="L23" i="13" s="1"/>
  <c r="K27" i="13"/>
  <c r="E25" i="13"/>
  <c r="E23" i="13"/>
  <c r="E10" i="13" s="1"/>
  <c r="E19" i="13"/>
  <c r="E15" i="13"/>
  <c r="K47" i="13"/>
  <c r="R41" i="13"/>
  <c r="P41" i="13"/>
  <c r="F10" i="13"/>
  <c r="I19" i="13"/>
  <c r="M47" i="13"/>
  <c r="H27" i="13"/>
  <c r="H15" i="13"/>
  <c r="S17" i="13" l="1"/>
  <c r="S15" i="13" s="1"/>
  <c r="S19" i="13"/>
  <c r="R19" i="13"/>
  <c r="R27" i="13"/>
  <c r="L28" i="13"/>
  <c r="L27" i="13" s="1"/>
  <c r="L10" i="13" s="1"/>
  <c r="L19" i="13"/>
  <c r="S41" i="13"/>
  <c r="S47" i="13" s="1"/>
  <c r="R47" i="13"/>
  <c r="N41" i="13"/>
  <c r="N47" i="13" s="1"/>
  <c r="P47" i="13"/>
  <c r="H10" i="13"/>
  <c r="I11" i="13"/>
  <c r="I23" i="13"/>
  <c r="Q41" i="13" l="1"/>
  <c r="Q47" i="13" s="1"/>
  <c r="Q10" i="13"/>
  <c r="R10" i="13"/>
  <c r="I27" i="13"/>
  <c r="I15" i="13"/>
  <c r="I10" i="13" l="1"/>
  <c r="K10" i="13"/>
  <c r="E61" i="14"/>
  <c r="C61" i="14"/>
  <c r="C56" i="14"/>
  <c r="D51" i="14" l="1"/>
  <c r="E51" i="14"/>
  <c r="C51" i="14"/>
  <c r="B13" i="15"/>
  <c r="E20" i="15"/>
  <c r="E22" i="15"/>
  <c r="E23" i="15"/>
  <c r="E24" i="15"/>
  <c r="E25" i="15"/>
  <c r="E26" i="15"/>
  <c r="E27" i="15"/>
  <c r="E60" i="15"/>
  <c r="E41" i="15"/>
  <c r="E42" i="15"/>
  <c r="E44" i="15"/>
  <c r="E45" i="15"/>
  <c r="E46" i="15"/>
  <c r="G28" i="15"/>
  <c r="F28" i="15"/>
  <c r="E47" i="14"/>
  <c r="C47" i="14"/>
  <c r="E61" i="15"/>
  <c r="C26" i="14"/>
  <c r="A4" i="14"/>
  <c r="E74" i="15" l="1"/>
  <c r="E62" i="15"/>
  <c r="E28" i="15"/>
  <c r="H76" i="15" l="1"/>
  <c r="F76" i="15"/>
  <c r="E75" i="15"/>
  <c r="E70" i="15"/>
  <c r="E59" i="15"/>
  <c r="E39" i="15"/>
  <c r="G21" i="15"/>
  <c r="G19" i="15" s="1"/>
  <c r="F21" i="15"/>
  <c r="E48" i="15"/>
  <c r="F19" i="15" l="1"/>
  <c r="E76" i="15"/>
  <c r="H21" i="15" l="1"/>
  <c r="C32" i="14"/>
  <c r="F33" i="15" s="1"/>
  <c r="F32" i="15" s="1"/>
  <c r="H19" i="15" l="1"/>
  <c r="E19" i="15" s="1"/>
  <c r="E21" i="15"/>
  <c r="F53" i="15" l="1"/>
  <c r="C46" i="14"/>
  <c r="C30" i="14" l="1"/>
  <c r="C33" i="14" s="1"/>
  <c r="F36" i="15" s="1"/>
  <c r="D26" i="14"/>
  <c r="E26" i="14"/>
  <c r="E32" i="14"/>
  <c r="D32" i="14"/>
  <c r="C14" i="14"/>
  <c r="D14" i="14" s="1"/>
  <c r="E14" i="14" s="1"/>
  <c r="D30" i="14" l="1"/>
  <c r="D33" i="14" s="1"/>
  <c r="G33" i="15"/>
  <c r="G32" i="15" s="1"/>
  <c r="E30" i="14"/>
  <c r="E33" i="14" s="1"/>
  <c r="H33" i="15"/>
  <c r="H36" i="15" l="1"/>
  <c r="G36" i="15"/>
  <c r="E36" i="15" s="1"/>
  <c r="H32" i="15"/>
  <c r="E32" i="15" s="1"/>
  <c r="E33" i="15"/>
  <c r="H43" i="15" l="1"/>
  <c r="H50" i="15" s="1"/>
  <c r="G43" i="15"/>
  <c r="G50" i="15" s="1"/>
  <c r="F43" i="15"/>
  <c r="D45" i="14" l="1"/>
  <c r="F50" i="15"/>
  <c r="E50" i="15" s="1"/>
  <c r="E43" i="15"/>
  <c r="C37" i="14"/>
  <c r="D37" i="14" l="1"/>
  <c r="C45" i="14"/>
  <c r="C36" i="14" s="1"/>
  <c r="C35" i="14" s="1"/>
  <c r="G38" i="15" l="1"/>
  <c r="G49" i="15"/>
  <c r="G47" i="15" s="1"/>
  <c r="E37" i="14" l="1"/>
  <c r="E45" i="14" s="1"/>
  <c r="E35" i="14" s="1"/>
  <c r="E54" i="14" s="1"/>
  <c r="C64" i="14"/>
  <c r="D63" i="14" s="1"/>
  <c r="C54" i="14"/>
  <c r="F47" i="15"/>
  <c r="H38" i="15" l="1"/>
  <c r="E38" i="15" s="1"/>
  <c r="H49" i="15"/>
  <c r="E40" i="15"/>
  <c r="F37" i="15"/>
  <c r="H47" i="15" l="1"/>
  <c r="E47" i="15" s="1"/>
  <c r="E49" i="15"/>
  <c r="F18" i="15"/>
  <c r="G17" i="15" l="1"/>
  <c r="E64" i="15" l="1"/>
  <c r="E65" i="15" l="1"/>
  <c r="G53" i="15"/>
  <c r="L49" i="13"/>
  <c r="D46" i="14"/>
  <c r="D36" i="14" s="1"/>
  <c r="E53" i="15" l="1"/>
  <c r="G37" i="15"/>
  <c r="D35" i="14"/>
  <c r="I37" i="15"/>
  <c r="D54" i="14" l="1"/>
  <c r="D64" i="14"/>
  <c r="E63" i="14" s="1"/>
  <c r="E64" i="14" s="1"/>
  <c r="E37" i="15"/>
  <c r="E18" i="15" s="1"/>
  <c r="J37" i="15"/>
  <c r="G18" i="15"/>
  <c r="H17" i="15" s="1"/>
  <c r="H18" i="15" s="1"/>
  <c r="D58" i="14" l="1"/>
  <c r="D61" i="14" s="1"/>
  <c r="D55" i="14"/>
  <c r="D56" i="14" s="1"/>
  <c r="E55" i="14"/>
  <c r="E56" i="14" s="1"/>
</calcChain>
</file>

<file path=xl/sharedStrings.xml><?xml version="1.0" encoding="utf-8"?>
<sst xmlns="http://schemas.openxmlformats.org/spreadsheetml/2006/main" count="428" uniqueCount="232">
  <si>
    <t>Категория персонала</t>
  </si>
  <si>
    <t>Начисления на ФОТ</t>
  </si>
  <si>
    <t>ВСЕГО на 2025 год</t>
  </si>
  <si>
    <t>(наименование структурного подразделения)</t>
  </si>
  <si>
    <t>Приложение</t>
  </si>
  <si>
    <t>(рублей)</t>
  </si>
  <si>
    <t>ВСЕГО на 2026 год</t>
  </si>
  <si>
    <t xml:space="preserve">Приложение № 1 </t>
  </si>
  <si>
    <t xml:space="preserve">                                  к Регламенту</t>
  </si>
  <si>
    <t>Форма бизнес-плана  подразделения</t>
  </si>
  <si>
    <t>ОБЩАЯ ИНФОРМАЦИЯ</t>
  </si>
  <si>
    <t>Цели создания  подразделения</t>
  </si>
  <si>
    <t xml:space="preserve">Основные направления деятельности  подразделения </t>
  </si>
  <si>
    <t>Преимущества для Финансового университета</t>
  </si>
  <si>
    <t>Наличие договора/проекта договора на предоставление  платных услуг создаваемым  подразделением  по состоянию на текущую дату</t>
  </si>
  <si>
    <t>№</t>
  </si>
  <si>
    <t>Показатели</t>
  </si>
  <si>
    <t>2024 год</t>
  </si>
  <si>
    <t>2025 год</t>
  </si>
  <si>
    <t>2026 год</t>
  </si>
  <si>
    <t>ЧИСЛЕННОСТЬ РАБОТНИКОВ  ПОДРАЗДЕЛЕНИЯ</t>
  </si>
  <si>
    <t>1.</t>
  </si>
  <si>
    <t>в том числе:</t>
  </si>
  <si>
    <t>1.1</t>
  </si>
  <si>
    <t>педагогические работники</t>
  </si>
  <si>
    <t>1.1.1</t>
  </si>
  <si>
    <t>из них:
 преподаватели</t>
  </si>
  <si>
    <t>1.2</t>
  </si>
  <si>
    <t>профессорско-преподавательский состав</t>
  </si>
  <si>
    <t>1.3</t>
  </si>
  <si>
    <t>научные работники</t>
  </si>
  <si>
    <t>1.3.1</t>
  </si>
  <si>
    <t>из них:
научные сотрудники</t>
  </si>
  <si>
    <t>1.4</t>
  </si>
  <si>
    <t>административно-управленческий персонал</t>
  </si>
  <si>
    <t>1.5</t>
  </si>
  <si>
    <t>вспомогательный персонал</t>
  </si>
  <si>
    <t>2.</t>
  </si>
  <si>
    <t>Количество привлекаемых работников по договорам ГПХ, человек</t>
  </si>
  <si>
    <t xml:space="preserve">  (тыс.руб.)</t>
  </si>
  <si>
    <t xml:space="preserve">                                                             ДОХОДЫ                                                                                     </t>
  </si>
  <si>
    <t>3.</t>
  </si>
  <si>
    <t>Поступления от оказания услуг, предоставление которых для физических и юридических лиц осуществляется на платной основе (п.3.1.+п.3.2+п.3.3.):</t>
  </si>
  <si>
    <t>3.1</t>
  </si>
  <si>
    <t>от реализации программ дополнительного образования</t>
  </si>
  <si>
    <t>3.2</t>
  </si>
  <si>
    <t>от выполнения научно-исследовательских работ</t>
  </si>
  <si>
    <t>3.3</t>
  </si>
  <si>
    <t>4.</t>
  </si>
  <si>
    <t>Уменьшение доходов (п.4.1.+п.4.2):</t>
  </si>
  <si>
    <t>4.1</t>
  </si>
  <si>
    <t>на сумму НДС</t>
  </si>
  <si>
    <t>4.2</t>
  </si>
  <si>
    <t xml:space="preserve">на сумму накладных расходов по видам услуг (работ), установленных в Финуниверситете </t>
  </si>
  <si>
    <t xml:space="preserve">5. </t>
  </si>
  <si>
    <t>Средства подразделения (п.3-п.4)</t>
  </si>
  <si>
    <t xml:space="preserve">                                                           РАСХОДЫ                                                                                       </t>
  </si>
  <si>
    <t>6.</t>
  </si>
  <si>
    <t>Выплаты, всего (п.6.1.+п.6.2.+п.6.3.+п.6.4.)</t>
  </si>
  <si>
    <t>6.1</t>
  </si>
  <si>
    <t>Расходы на выплаты персоналу всего (п.6.1.1.+п.6.1.2.+п.6.1.3.) из них:</t>
  </si>
  <si>
    <t>6.1.1</t>
  </si>
  <si>
    <t>6.1.2</t>
  </si>
  <si>
    <t>Взносы по обязательному социальному страхованию на выплаты по оплате труда работников и иные выплаты работникам (30,2%)</t>
  </si>
  <si>
    <t>6.1.3</t>
  </si>
  <si>
    <t>Оплата труда по договорам гражданско-правового характера, в том числе начисления на выплаты  (30%)</t>
  </si>
  <si>
    <t>6.2</t>
  </si>
  <si>
    <t>6.4</t>
  </si>
  <si>
    <t xml:space="preserve">Увеличение стоимости прочих оборотных запасов (материалов) в т.ч. </t>
  </si>
  <si>
    <t>6.4.1</t>
  </si>
  <si>
    <t xml:space="preserve"> ФИНАНСОВЫЙ РЕЗУЛЬТАТ ДЕЯТЕЛЬНОСТИ  ПОДРАЗДЕЛЕНИЯ</t>
  </si>
  <si>
    <t>7</t>
  </si>
  <si>
    <t>Дефицит(-)/профицит(+) за год (п.5-п.6)</t>
  </si>
  <si>
    <t>8</t>
  </si>
  <si>
    <t>Дефицит(-)/профицит(+) нарастающим итогом с начала деятельности</t>
  </si>
  <si>
    <t>Признак достижения точки безубыточности (если п.8&gt;или=0, то "Да", иначе "Нет")</t>
  </si>
  <si>
    <t>РАСЧЕТЫ ПО АВАНСИРОВАНИЮ</t>
  </si>
  <si>
    <t>9</t>
  </si>
  <si>
    <t>Задолженность на начало года (1 год=0, последующие =п. 12 предыдущего периода)</t>
  </si>
  <si>
    <t>10</t>
  </si>
  <si>
    <t>Выдан аванс</t>
  </si>
  <si>
    <t>11</t>
  </si>
  <si>
    <t>Погашен аванс</t>
  </si>
  <si>
    <t>12</t>
  </si>
  <si>
    <t>Задолженность на конец года (п.9+п.10-п.11)</t>
  </si>
  <si>
    <t xml:space="preserve">                                                           ОСТАТОК ДЕНЕЖНЫХ СРЕДСТВ  ПОДРАЗДЕЛЕНИЯ                                                                             </t>
  </si>
  <si>
    <t>13</t>
  </si>
  <si>
    <t>Остаток средств подразделения на начало года (1 год=0, последующие =п. 14 предыдущего периода)</t>
  </si>
  <si>
    <t>14</t>
  </si>
  <si>
    <t xml:space="preserve">Остаток средств подразделения на конец года (п.13+п.5-п.6+п.12) </t>
  </si>
  <si>
    <t>(наименование должности инициатора создания  подразделения)</t>
  </si>
  <si>
    <t>(фамилия, инициалы)</t>
  </si>
  <si>
    <t>Директор Центра нормирования труда, заработной платы и договорной работы</t>
  </si>
  <si>
    <t>__________</t>
  </si>
  <si>
    <t>М.А. Голев</t>
  </si>
  <si>
    <t>(подпись)</t>
  </si>
  <si>
    <t>Начальник Планово-финансового управления</t>
  </si>
  <si>
    <t>Г.И. Елисеева</t>
  </si>
  <si>
    <t>"___"_______________________20___г.</t>
  </si>
  <si>
    <t>Фонд оплаты труда работников, участвующих в реализации услуг  по штатному расписанию с учетом стимулирующих выплат:*</t>
  </si>
  <si>
    <t>* ФОТ расчитан на планируемы объем занимаемых ставок , АУП-0,4, ВП-0,9)</t>
  </si>
  <si>
    <t>СОГЛАСОВАНО:</t>
  </si>
  <si>
    <t>УТВЕРЖДАЮ:</t>
  </si>
  <si>
    <t>"____" ________________ 20__ г.</t>
  </si>
  <si>
    <t>"____" ________________ 20___ г.</t>
  </si>
  <si>
    <t>Источник финансирования:</t>
  </si>
  <si>
    <t>Центр  финансовой ответственности:</t>
  </si>
  <si>
    <t>(руб.)</t>
  </si>
  <si>
    <t>Наименование показателя</t>
  </si>
  <si>
    <t>Код вида расходов</t>
  </si>
  <si>
    <t>Код КОСГУ</t>
  </si>
  <si>
    <t>Статья оборотов</t>
  </si>
  <si>
    <t>Всего</t>
  </si>
  <si>
    <t>Направление/виды деятельности</t>
  </si>
  <si>
    <t>Остаток на начало</t>
  </si>
  <si>
    <t>х</t>
  </si>
  <si>
    <t>Остаток на конец</t>
  </si>
  <si>
    <t>Поступления - всего, в т.ч.:</t>
  </si>
  <si>
    <t xml:space="preserve"> -Доходы от оказания платных услуг (работ)</t>
  </si>
  <si>
    <t>Дополнительные общеразвивающие программы</t>
  </si>
  <si>
    <t>Программы повышения квалификации</t>
  </si>
  <si>
    <t>Программы профессиональной переподготовки</t>
  </si>
  <si>
    <t>Дополнительные образовательные услуги</t>
  </si>
  <si>
    <t>Фундаментальные НИР</t>
  </si>
  <si>
    <t>Прикладные НИР</t>
  </si>
  <si>
    <t>Оказание услуг в научной сфере</t>
  </si>
  <si>
    <t>НДС (20%)</t>
  </si>
  <si>
    <t>Отчисления в фонды</t>
  </si>
  <si>
    <t>Фонд НИСП</t>
  </si>
  <si>
    <t>Фонд ДОСНИ</t>
  </si>
  <si>
    <t>Средства по смете подразделения</t>
  </si>
  <si>
    <t>Выплаты - всего, в т.ч.:</t>
  </si>
  <si>
    <t>Фонд оплаты труда учреждений</t>
  </si>
  <si>
    <t xml:space="preserve"> -Заработная плата ППС</t>
  </si>
  <si>
    <t xml:space="preserve"> -Заработная плата АУП</t>
  </si>
  <si>
    <t xml:space="preserve"> -Заработная плата НР</t>
  </si>
  <si>
    <t xml:space="preserve"> -Заработная плата  пед.работники</t>
  </si>
  <si>
    <t>………</t>
  </si>
  <si>
    <t xml:space="preserve">Иные выплаты персоналу учреждений, за исключением фонда оплаты труда </t>
  </si>
  <si>
    <t xml:space="preserve"> -Суточные в командировках</t>
  </si>
  <si>
    <t xml:space="preserve"> -Найм жилогопомещения в командировках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</si>
  <si>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</si>
  <si>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-Начисления на выплаты по оплате труда ППС</t>
  </si>
  <si>
    <t xml:space="preserve"> -Начисления на выплаты по оплате труда АУП</t>
  </si>
  <si>
    <t xml:space="preserve"> -Начисления на выплаты по оплате труда пед.работники</t>
  </si>
  <si>
    <t>Прочая закупка товаров, работ и услуг</t>
  </si>
  <si>
    <t xml:space="preserve"> -Проезд в командировках</t>
  </si>
  <si>
    <t xml:space="preserve"> -Стирка белья, химчистка</t>
  </si>
  <si>
    <t xml:space="preserve"> -Нотариальные услуги</t>
  </si>
  <si>
    <t xml:space="preserve"> -Услуги по участию в выстав, конферен, форумах, семинарах, тренингах, сорев,в т.ч взн. за учатие</t>
  </si>
  <si>
    <t xml:space="preserve"> -Найм жилого помещения в командировках (орг. взносы)</t>
  </si>
  <si>
    <t xml:space="preserve"> -Реклама</t>
  </si>
  <si>
    <t xml:space="preserve"> -Приобретение и обновление ПО,спр-инф. систем , подписка на электронные издания</t>
  </si>
  <si>
    <t xml:space="preserve"> -Услуги в области информационных технологий</t>
  </si>
  <si>
    <t xml:space="preserve"> -Прочие работы, услуги</t>
  </si>
  <si>
    <t xml:space="preserve"> -Расходы на аккредитацию и лицензирование</t>
  </si>
  <si>
    <t xml:space="preserve"> -Договоры гражданско-правового характера</t>
  </si>
  <si>
    <t xml:space="preserve"> -Начисления на выплаты по договорам гражданско-правового характера</t>
  </si>
  <si>
    <t xml:space="preserve"> -Приобретение компьютеров и оргтехники</t>
  </si>
  <si>
    <t xml:space="preserve"> -Приобретение мебели</t>
  </si>
  <si>
    <t xml:space="preserve"> -Прочие основные средства </t>
  </si>
  <si>
    <t xml:space="preserve"> -Продукты питания</t>
  </si>
  <si>
    <t xml:space="preserve"> -Бумага(за исключением бумаги для полиграфических работ)</t>
  </si>
  <si>
    <t xml:space="preserve"> -Расходные материалы и комплектующие для оргтехники</t>
  </si>
  <si>
    <t xml:space="preserve"> -Канцелярские товары (за исключением бумаги)</t>
  </si>
  <si>
    <t xml:space="preserve"> -Прочие материальные запасы</t>
  </si>
  <si>
    <t xml:space="preserve"> -Бланочная продукция (за исключением бланков строгой отчетности)</t>
  </si>
  <si>
    <t xml:space="preserve"> -Бланки строгой отчетности</t>
  </si>
  <si>
    <t xml:space="preserve"> -Подарочная и сувенирная продукция</t>
  </si>
  <si>
    <t>Взносы в международные организации</t>
  </si>
  <si>
    <t xml:space="preserve"> -Членские взносы в Международные организации</t>
  </si>
  <si>
    <t>Уплата иных иных платежей</t>
  </si>
  <si>
    <t xml:space="preserve"> -Иные выплаты текущего характера организациям(членские взносы) в российские организации</t>
  </si>
  <si>
    <t xml:space="preserve"> -Плата за участие в электронной процедуре</t>
  </si>
  <si>
    <t>* составляется на каждый год отдельно</t>
  </si>
  <si>
    <t>Руководитель подразделения</t>
  </si>
  <si>
    <t>(ФИО)</t>
  </si>
  <si>
    <t>Кол-во часов</t>
  </si>
  <si>
    <t xml:space="preserve">Итого по договорам ГПХ </t>
  </si>
  <si>
    <t>Итого</t>
  </si>
  <si>
    <t>000</t>
  </si>
  <si>
    <t>Фонд Университета,40%</t>
  </si>
  <si>
    <t>Направление деятельности</t>
  </si>
  <si>
    <t xml:space="preserve">Стоимость 1 часа </t>
  </si>
  <si>
    <t>ВСЕГО на 2024 год</t>
  </si>
  <si>
    <t>ПК 2024</t>
  </si>
  <si>
    <t>ПК 2025</t>
  </si>
  <si>
    <t>ПК 2026</t>
  </si>
  <si>
    <t>Заработная плата вспомогательного персонала</t>
  </si>
  <si>
    <t>(предполагаемое наименование создаваемого структурного подразделения)</t>
  </si>
  <si>
    <t>Расчет планового фонда оплаты труда (ФОТ)  и выплат по договорам ГПХ</t>
  </si>
  <si>
    <t xml:space="preserve">ИТОГО ФОТ </t>
  </si>
  <si>
    <t>Наименование работ, услуг по ГПХ</t>
  </si>
  <si>
    <t>Услуги сторонних организаций</t>
  </si>
  <si>
    <t>6.2.1</t>
  </si>
  <si>
    <t>6.2.2</t>
  </si>
  <si>
    <t>6.2.3</t>
  </si>
  <si>
    <t xml:space="preserve"> -Начисления на выплаты по оплате труда  вспомогательного персонала</t>
  </si>
  <si>
    <t xml:space="preserve"> -Поступления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</si>
  <si>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Добровольные пожертвования от юридических и физических лиц</t>
  </si>
  <si>
    <t>количество человек</t>
  </si>
  <si>
    <t>1 человек при 36 ч неделе</t>
  </si>
  <si>
    <t>часа в год</t>
  </si>
  <si>
    <t>ИТОГО ФОТ</t>
  </si>
  <si>
    <t>Гапонова Н.А.</t>
  </si>
  <si>
    <t>Заместитель проректора по экономической и финансовой работе</t>
  </si>
  <si>
    <t>1 человек при 40 ч неделе</t>
  </si>
  <si>
    <t>часов в год</t>
  </si>
  <si>
    <t>с ___.__.2024 по __.__.2024</t>
  </si>
  <si>
    <t>с ___.__.2025 по __.__.2025</t>
  </si>
  <si>
    <t>Оплата услуг ППС, в том числе по видам работ (услуг), в том числе по видам:</t>
  </si>
  <si>
    <t>1. Фонд оплаты труда</t>
  </si>
  <si>
    <t>2. Договора на оказание услуг (выполнение работ) физическими лицами</t>
  </si>
  <si>
    <t>с ___.__.2026 по __.__.2026</t>
  </si>
  <si>
    <t>Оплата услуг АУП и других категорий, в том числе по видам работ (услуг), в том числе по видам:</t>
  </si>
  <si>
    <t xml:space="preserve"> должностной оклад (% инфляции)</t>
  </si>
  <si>
    <t>ВСЕГО ППС, в том числе по должностям</t>
  </si>
  <si>
    <t>ВСЕГО педработники, в том числе по должностям</t>
  </si>
  <si>
    <t>ВСЕГО научные работники, в том числе по должностям</t>
  </si>
  <si>
    <t>ВСЕГО АУП, в том числе по должностям</t>
  </si>
  <si>
    <t>ВСЕГО АХО (вспомогательный персонал), в том числе по должностям</t>
  </si>
  <si>
    <t>Кол-во ставок (по штату)</t>
  </si>
  <si>
    <t>Объем занимаемых ставок в проекте</t>
  </si>
  <si>
    <t xml:space="preserve"> должностной оклад (установленный на дату создания структурного подразделения)</t>
  </si>
  <si>
    <t>период (кол-во месяцев) выполнения работ по проекту в указанном году</t>
  </si>
  <si>
    <t xml:space="preserve"> должностной оклад </t>
  </si>
  <si>
    <t>Объем занимаемых ставок в проектев указанном году</t>
  </si>
  <si>
    <t>Персональные надбавки в указанном году (без учета доли ставки)</t>
  </si>
  <si>
    <t>Объем занимаемых ставок в проекте в указанном году</t>
  </si>
  <si>
    <t>АХО (вспомогательный персонал)</t>
  </si>
  <si>
    <t>План поступлений и выплат на 2024-2026 гг.</t>
  </si>
  <si>
    <t>Курирующий проректор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</si>
</sst>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_р_._-;\-* #,##0_р_._-;_-* &quot;-&quot;??_р_._-;_-@_-"/>
    <numFmt numFmtId="165" formatCode="[$-419]d\ mmm\ yy;@"/>
    <numFmt numFmtId="167" formatCode="#,##0.00_ ;\-#,##0.00\ "/>
    <numFmt numFmtId="168" formatCode="#,##0.00_ ;[Red]\-#,##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000000"/>
      <name val="Times New Roman"/>
      <family val="1"/>
      <charset val="204"/>
    </font>
    <font>
      <sz val="14"/>
      <name val="Arial"/>
      <family val="2"/>
      <charset val="1"/>
    </font>
    <font>
      <b/>
      <i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5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65" fontId="1" fillId="0" borderId="0"/>
    <xf numFmtId="0" fontId="15" fillId="0" borderId="0"/>
    <xf numFmtId="0" fontId="16" fillId="0" borderId="0"/>
  </cellStyleXfs>
  <cellXfs count="331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2" fontId="2" fillId="2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7" fontId="7" fillId="0" borderId="1" xfId="1" applyNumberFormat="1" applyFont="1" applyBorder="1" applyAlignment="1">
      <alignment horizontal="right" wrapText="1"/>
    </xf>
    <xf numFmtId="167" fontId="7" fillId="0" borderId="1" xfId="1" applyNumberFormat="1" applyFont="1" applyFill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49" fontId="10" fillId="2" borderId="1" xfId="2" applyNumberFormat="1" applyFont="1" applyFill="1" applyBorder="1" applyAlignment="1">
      <alignment horizontal="left" vertical="center" wrapText="1"/>
    </xf>
    <xf numFmtId="167" fontId="7" fillId="2" borderId="1" xfId="1" applyNumberFormat="1" applyFont="1" applyFill="1" applyBorder="1" applyAlignment="1">
      <alignment horizontal="right" wrapText="1"/>
    </xf>
    <xf numFmtId="167" fontId="6" fillId="5" borderId="1" xfId="1" applyNumberFormat="1" applyFont="1" applyFill="1" applyBorder="1" applyAlignment="1">
      <alignment horizontal="right" wrapText="1"/>
    </xf>
    <xf numFmtId="0" fontId="11" fillId="5" borderId="5" xfId="0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vertical="top" wrapText="1"/>
    </xf>
    <xf numFmtId="49" fontId="10" fillId="0" borderId="3" xfId="0" applyNumberFormat="1" applyFont="1" applyBorder="1" applyAlignment="1">
      <alignment horizontal="left" vertical="top" wrapText="1"/>
    </xf>
    <xf numFmtId="49" fontId="10" fillId="0" borderId="3" xfId="0" applyNumberFormat="1" applyFont="1" applyBorder="1" applyAlignment="1">
      <alignment horizontal="left" wrapText="1"/>
    </xf>
    <xf numFmtId="0" fontId="10" fillId="0" borderId="0" xfId="0" applyFont="1" applyAlignment="1">
      <alignment horizontal="right" wrapText="1"/>
    </xf>
    <xf numFmtId="49" fontId="12" fillId="4" borderId="1" xfId="0" applyNumberFormat="1" applyFont="1" applyFill="1" applyBorder="1" applyAlignment="1">
      <alignment horizontal="center" vertical="top" wrapText="1"/>
    </xf>
    <xf numFmtId="49" fontId="11" fillId="5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top" wrapText="1"/>
    </xf>
    <xf numFmtId="164" fontId="7" fillId="0" borderId="3" xfId="1" applyNumberFormat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49" fontId="11" fillId="5" borderId="1" xfId="2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vertical="top" wrapText="1"/>
    </xf>
    <xf numFmtId="0" fontId="7" fillId="0" borderId="3" xfId="0" applyFont="1" applyBorder="1" applyAlignment="1">
      <alignment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" fontId="11" fillId="5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vertical="center" wrapText="1"/>
    </xf>
    <xf numFmtId="167" fontId="7" fillId="2" borderId="1" xfId="0" applyNumberFormat="1" applyFont="1" applyFill="1" applyBorder="1" applyAlignment="1">
      <alignment wrapText="1"/>
    </xf>
    <xf numFmtId="49" fontId="10" fillId="5" borderId="1" xfId="2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15" fillId="0" borderId="0" xfId="3" applyAlignment="1">
      <alignment horizontal="left"/>
    </xf>
    <xf numFmtId="0" fontId="15" fillId="0" borderId="0" xfId="3" applyFont="1" applyAlignment="1">
      <alignment horizontal="left"/>
    </xf>
    <xf numFmtId="0" fontId="18" fillId="0" borderId="0" xfId="3" applyFont="1" applyAlignment="1">
      <alignment horizontal="right" vertical="center"/>
    </xf>
    <xf numFmtId="0" fontId="17" fillId="0" borderId="0" xfId="3" applyFont="1" applyAlignment="1">
      <alignment horizontal="left"/>
    </xf>
    <xf numFmtId="0" fontId="20" fillId="0" borderId="0" xfId="3" applyFont="1" applyAlignment="1">
      <alignment horizontal="left" vertical="center" wrapText="1"/>
    </xf>
    <xf numFmtId="0" fontId="20" fillId="0" borderId="3" xfId="3" applyFont="1" applyBorder="1" applyAlignment="1">
      <alignment horizontal="left" vertical="center" wrapText="1"/>
    </xf>
    <xf numFmtId="0" fontId="22" fillId="0" borderId="1" xfId="3" applyFont="1" applyBorder="1" applyAlignment="1">
      <alignment horizontal="center"/>
    </xf>
    <xf numFmtId="0" fontId="17" fillId="0" borderId="1" xfId="3" applyFont="1" applyBorder="1" applyAlignment="1">
      <alignment horizontal="left" vertical="center" wrapText="1"/>
    </xf>
    <xf numFmtId="0" fontId="17" fillId="0" borderId="1" xfId="3" applyFont="1" applyBorder="1" applyAlignment="1">
      <alignment horizontal="center" vertical="center"/>
    </xf>
    <xf numFmtId="0" fontId="24" fillId="0" borderId="1" xfId="3" applyFont="1" applyBorder="1" applyAlignment="1">
      <alignment horizontal="right" vertical="center" wrapText="1"/>
    </xf>
    <xf numFmtId="1" fontId="17" fillId="0" borderId="1" xfId="3" applyNumberFormat="1" applyFont="1" applyBorder="1" applyAlignment="1">
      <alignment horizontal="center" vertical="center"/>
    </xf>
    <xf numFmtId="1" fontId="17" fillId="0" borderId="2" xfId="3" applyNumberFormat="1" applyFont="1" applyBorder="1" applyAlignment="1">
      <alignment horizontal="right" vertical="center"/>
    </xf>
    <xf numFmtId="1" fontId="17" fillId="0" borderId="2" xfId="3" applyNumberFormat="1" applyFont="1" applyBorder="1" applyAlignment="1">
      <alignment horizontal="center" vertical="center"/>
    </xf>
    <xf numFmtId="0" fontId="24" fillId="0" borderId="11" xfId="3" applyFont="1" applyBorder="1" applyAlignment="1">
      <alignment horizontal="right" vertical="center" wrapText="1"/>
    </xf>
    <xf numFmtId="1" fontId="17" fillId="0" borderId="11" xfId="3" applyNumberFormat="1" applyFont="1" applyBorder="1" applyAlignment="1">
      <alignment horizontal="center" vertical="center"/>
    </xf>
    <xf numFmtId="0" fontId="29" fillId="0" borderId="0" xfId="4" applyFont="1"/>
    <xf numFmtId="0" fontId="30" fillId="0" borderId="0" xfId="3" applyFont="1" applyAlignment="1">
      <alignment horizontal="left"/>
    </xf>
    <xf numFmtId="0" fontId="17" fillId="0" borderId="3" xfId="3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7" fillId="0" borderId="1" xfId="3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3" fillId="2" borderId="1" xfId="3" applyNumberFormat="1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/>
    </xf>
    <xf numFmtId="4" fontId="18" fillId="2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25" fillId="0" borderId="1" xfId="3" applyNumberFormat="1" applyFont="1" applyBorder="1" applyAlignment="1">
      <alignment horizontal="center" vertical="center"/>
    </xf>
    <xf numFmtId="4" fontId="17" fillId="0" borderId="1" xfId="3" applyNumberFormat="1" applyFont="1" applyBorder="1" applyAlignment="1">
      <alignment horizontal="center" vertical="center"/>
    </xf>
    <xf numFmtId="4" fontId="18" fillId="2" borderId="11" xfId="3" applyNumberFormat="1" applyFont="1" applyFill="1" applyBorder="1" applyAlignment="1">
      <alignment horizontal="center" vertical="center"/>
    </xf>
    <xf numFmtId="4" fontId="17" fillId="2" borderId="12" xfId="3" applyNumberFormat="1" applyFont="1" applyFill="1" applyBorder="1" applyAlignment="1">
      <alignment horizontal="center" vertical="center"/>
    </xf>
    <xf numFmtId="4" fontId="25" fillId="2" borderId="7" xfId="3" applyNumberFormat="1" applyFont="1" applyFill="1" applyBorder="1" applyAlignment="1">
      <alignment horizontal="center" vertical="center"/>
    </xf>
    <xf numFmtId="1" fontId="17" fillId="2" borderId="1" xfId="3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center" wrapText="1"/>
    </xf>
    <xf numFmtId="168" fontId="17" fillId="2" borderId="1" xfId="3" applyNumberFormat="1" applyFont="1" applyFill="1" applyBorder="1" applyAlignment="1">
      <alignment horizontal="center" vertical="center" wrapText="1"/>
    </xf>
    <xf numFmtId="168" fontId="18" fillId="0" borderId="1" xfId="3" applyNumberFormat="1" applyFont="1" applyBorder="1" applyAlignment="1">
      <alignment horizontal="center" vertical="center"/>
    </xf>
    <xf numFmtId="168" fontId="18" fillId="2" borderId="1" xfId="3" applyNumberFormat="1" applyFont="1" applyFill="1" applyBorder="1" applyAlignment="1">
      <alignment horizontal="center" vertical="center"/>
    </xf>
    <xf numFmtId="168" fontId="23" fillId="2" borderId="1" xfId="3" applyNumberFormat="1" applyFont="1" applyFill="1" applyBorder="1" applyAlignment="1">
      <alignment horizontal="center" vertical="center" wrapText="1"/>
    </xf>
    <xf numFmtId="168" fontId="23" fillId="0" borderId="1" xfId="3" applyNumberFormat="1" applyFont="1" applyBorder="1" applyAlignment="1">
      <alignment horizontal="center" vertical="center" wrapText="1"/>
    </xf>
    <xf numFmtId="168" fontId="25" fillId="2" borderId="1" xfId="3" applyNumberFormat="1" applyFont="1" applyFill="1" applyBorder="1" applyAlignment="1">
      <alignment horizontal="center" vertical="center"/>
    </xf>
    <xf numFmtId="168" fontId="25" fillId="0" borderId="1" xfId="3" applyNumberFormat="1" applyFont="1" applyBorder="1" applyAlignment="1">
      <alignment horizontal="center" vertical="center"/>
    </xf>
    <xf numFmtId="168" fontId="17" fillId="0" borderId="1" xfId="3" applyNumberFormat="1" applyFont="1" applyBorder="1" applyAlignment="1">
      <alignment horizontal="center" vertical="center" wrapText="1"/>
    </xf>
    <xf numFmtId="168" fontId="26" fillId="0" borderId="1" xfId="3" applyNumberFormat="1" applyFont="1" applyBorder="1" applyAlignment="1">
      <alignment horizontal="center" vertical="center" wrapText="1"/>
    </xf>
    <xf numFmtId="168" fontId="17" fillId="0" borderId="1" xfId="3" applyNumberFormat="1" applyFont="1" applyBorder="1" applyAlignment="1">
      <alignment horizontal="center" vertical="center"/>
    </xf>
    <xf numFmtId="168" fontId="28" fillId="0" borderId="1" xfId="3" applyNumberFormat="1" applyFont="1" applyBorder="1" applyAlignment="1">
      <alignment horizontal="center" vertical="center"/>
    </xf>
    <xf numFmtId="168" fontId="27" fillId="0" borderId="1" xfId="4" applyNumberFormat="1" applyFont="1" applyBorder="1" applyAlignment="1">
      <alignment horizontal="center" vertical="center"/>
    </xf>
    <xf numFmtId="168" fontId="24" fillId="0" borderId="1" xfId="3" applyNumberFormat="1" applyFont="1" applyBorder="1" applyAlignment="1">
      <alignment horizontal="center" vertical="center"/>
    </xf>
    <xf numFmtId="168" fontId="23" fillId="0" borderId="1" xfId="3" applyNumberFormat="1" applyFont="1" applyBorder="1" applyAlignment="1">
      <alignment horizontal="center" vertical="center"/>
    </xf>
    <xf numFmtId="168" fontId="0" fillId="0" borderId="0" xfId="0" applyNumberFormat="1"/>
    <xf numFmtId="0" fontId="17" fillId="7" borderId="1" xfId="3" applyFont="1" applyFill="1" applyBorder="1" applyAlignment="1">
      <alignment horizontal="center" vertical="center" wrapText="1"/>
    </xf>
    <xf numFmtId="0" fontId="17" fillId="7" borderId="1" xfId="3" applyFont="1" applyFill="1" applyBorder="1" applyAlignment="1">
      <alignment horizontal="center" vertical="center"/>
    </xf>
    <xf numFmtId="168" fontId="18" fillId="7" borderId="1" xfId="3" applyNumberFormat="1" applyFont="1" applyFill="1" applyBorder="1" applyAlignment="1">
      <alignment horizontal="center" vertical="center"/>
    </xf>
    <xf numFmtId="167" fontId="6" fillId="5" borderId="1" xfId="1" applyNumberFormat="1" applyFont="1" applyFill="1" applyBorder="1" applyAlignment="1">
      <alignment vertical="center" wrapText="1"/>
    </xf>
    <xf numFmtId="168" fontId="6" fillId="4" borderId="2" xfId="1" applyNumberFormat="1" applyFont="1" applyFill="1" applyBorder="1" applyAlignment="1">
      <alignment horizontal="center" vertical="center" wrapText="1"/>
    </xf>
    <xf numFmtId="168" fontId="7" fillId="0" borderId="1" xfId="0" applyNumberFormat="1" applyFont="1" applyBorder="1" applyAlignment="1">
      <alignment wrapText="1"/>
    </xf>
    <xf numFmtId="168" fontId="7" fillId="0" borderId="2" xfId="1" applyNumberFormat="1" applyFont="1" applyFill="1" applyBorder="1" applyAlignment="1">
      <alignment horizontal="right" vertical="center" wrapText="1"/>
    </xf>
    <xf numFmtId="168" fontId="6" fillId="4" borderId="1" xfId="1" applyNumberFormat="1" applyFont="1" applyFill="1" applyBorder="1" applyAlignment="1">
      <alignment horizontal="center" vertical="center" wrapText="1"/>
    </xf>
    <xf numFmtId="168" fontId="7" fillId="0" borderId="1" xfId="1" applyNumberFormat="1" applyFont="1" applyFill="1" applyBorder="1" applyAlignment="1">
      <alignment horizontal="right" vertical="center" wrapText="1"/>
    </xf>
    <xf numFmtId="168" fontId="7" fillId="0" borderId="1" xfId="0" applyNumberFormat="1" applyFont="1" applyBorder="1" applyAlignment="1">
      <alignment horizontal="right" wrapText="1"/>
    </xf>
    <xf numFmtId="168" fontId="7" fillId="4" borderId="1" xfId="0" applyNumberFormat="1" applyFont="1" applyFill="1" applyBorder="1" applyAlignment="1">
      <alignment wrapText="1"/>
    </xf>
    <xf numFmtId="168" fontId="6" fillId="4" borderId="1" xfId="0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 shrinkToFit="1"/>
    </xf>
    <xf numFmtId="4" fontId="34" fillId="2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right" wrapText="1"/>
    </xf>
    <xf numFmtId="4" fontId="0" fillId="0" borderId="0" xfId="0" applyNumberFormat="1"/>
    <xf numFmtId="1" fontId="3" fillId="0" borderId="5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vertical="center" wrapText="1"/>
    </xf>
    <xf numFmtId="1" fontId="3" fillId="0" borderId="16" xfId="0" applyNumberFormat="1" applyFont="1" applyFill="1" applyBorder="1" applyAlignment="1">
      <alignment horizontal="center" vertical="center" wrapText="1" shrinkToFit="1"/>
    </xf>
    <xf numFmtId="1" fontId="3" fillId="0" borderId="17" xfId="0" applyNumberFormat="1" applyFont="1" applyFill="1" applyBorder="1" applyAlignment="1">
      <alignment horizontal="center" vertical="center" wrapText="1" shrinkToFit="1"/>
    </xf>
    <xf numFmtId="4" fontId="3" fillId="0" borderId="17" xfId="0" applyNumberFormat="1" applyFont="1" applyFill="1" applyBorder="1" applyAlignment="1">
      <alignment vertical="center" wrapText="1"/>
    </xf>
    <xf numFmtId="4" fontId="3" fillId="0" borderId="19" xfId="0" applyNumberFormat="1" applyFont="1" applyFill="1" applyBorder="1" applyAlignment="1">
      <alignment vertical="center" wrapText="1"/>
    </xf>
    <xf numFmtId="4" fontId="3" fillId="0" borderId="20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49" fontId="3" fillId="0" borderId="18" xfId="0" applyNumberFormat="1" applyFont="1" applyFill="1" applyBorder="1" applyAlignment="1">
      <alignment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 shrinkToFit="1"/>
    </xf>
    <xf numFmtId="4" fontId="3" fillId="0" borderId="21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22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 shrinkToFit="1"/>
    </xf>
    <xf numFmtId="1" fontId="3" fillId="0" borderId="27" xfId="0" applyNumberFormat="1" applyFont="1" applyFill="1" applyBorder="1" applyAlignment="1">
      <alignment horizontal="center" vertical="center" wrapText="1" shrinkToFit="1"/>
    </xf>
    <xf numFmtId="4" fontId="3" fillId="0" borderId="27" xfId="0" applyNumberFormat="1" applyFont="1" applyFill="1" applyBorder="1" applyAlignment="1">
      <alignment vertical="center" wrapText="1"/>
    </xf>
    <xf numFmtId="4" fontId="3" fillId="0" borderId="28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5" fillId="0" borderId="11" xfId="0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1" fontId="17" fillId="0" borderId="1" xfId="3" applyNumberFormat="1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1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3" borderId="6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wrapText="1"/>
    </xf>
    <xf numFmtId="0" fontId="6" fillId="3" borderId="6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center" wrapText="1"/>
    </xf>
    <xf numFmtId="0" fontId="8" fillId="0" borderId="0" xfId="0" applyFont="1" applyAlignment="1">
      <alignment horizontal="right" wrapText="1"/>
    </xf>
    <xf numFmtId="49" fontId="9" fillId="0" borderId="0" xfId="0" applyNumberFormat="1" applyFont="1" applyAlignment="1">
      <alignment horizontal="center" wrapText="1"/>
    </xf>
    <xf numFmtId="2" fontId="32" fillId="0" borderId="3" xfId="0" applyNumberFormat="1" applyFont="1" applyBorder="1" applyAlignment="1">
      <alignment horizontal="center" wrapText="1"/>
    </xf>
    <xf numFmtId="49" fontId="6" fillId="3" borderId="5" xfId="0" applyNumberFormat="1" applyFont="1" applyFill="1" applyBorder="1" applyAlignment="1">
      <alignment horizontal="center" wrapText="1"/>
    </xf>
    <xf numFmtId="49" fontId="6" fillId="3" borderId="6" xfId="0" applyNumberFormat="1" applyFont="1" applyFill="1" applyBorder="1" applyAlignment="1">
      <alignment horizontal="center" wrapText="1"/>
    </xf>
    <xf numFmtId="49" fontId="6" fillId="3" borderId="7" xfId="0" applyNumberFormat="1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22" fillId="0" borderId="4" xfId="3" applyFont="1" applyBorder="1" applyAlignment="1">
      <alignment horizontal="center"/>
    </xf>
    <xf numFmtId="0" fontId="17" fillId="0" borderId="3" xfId="3" applyFont="1" applyBorder="1" applyAlignment="1">
      <alignment horizontal="center"/>
    </xf>
    <xf numFmtId="0" fontId="17" fillId="0" borderId="4" xfId="3" applyFont="1" applyBorder="1" applyAlignment="1">
      <alignment horizontal="center"/>
    </xf>
    <xf numFmtId="0" fontId="17" fillId="0" borderId="0" xfId="3" applyFont="1" applyBorder="1" applyAlignment="1">
      <alignment horizontal="left" wrapText="1"/>
    </xf>
    <xf numFmtId="1" fontId="17" fillId="0" borderId="1" xfId="3" applyNumberFormat="1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1" fontId="17" fillId="0" borderId="11" xfId="3" applyNumberFormat="1" applyFont="1" applyBorder="1" applyAlignment="1">
      <alignment horizontal="center" vertical="center"/>
    </xf>
    <xf numFmtId="0" fontId="18" fillId="0" borderId="0" xfId="3" applyFont="1" applyBorder="1" applyAlignment="1">
      <alignment horizontal="right"/>
    </xf>
    <xf numFmtId="0" fontId="17" fillId="0" borderId="1" xfId="3" applyFont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21" fillId="0" borderId="0" xfId="4" applyFont="1" applyBorder="1" applyAlignment="1">
      <alignment horizontal="left" vertical="center" wrapText="1"/>
    </xf>
    <xf numFmtId="0" fontId="19" fillId="0" borderId="0" xfId="3" applyFont="1" applyBorder="1" applyAlignment="1">
      <alignment horizontal="center" vertical="top" wrapText="1"/>
    </xf>
    <xf numFmtId="49" fontId="20" fillId="0" borderId="0" xfId="3" applyNumberFormat="1" applyFont="1" applyBorder="1" applyAlignment="1">
      <alignment horizontal="left" vertical="center" wrapText="1"/>
    </xf>
    <xf numFmtId="0" fontId="20" fillId="0" borderId="0" xfId="3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Fill="1" applyBorder="1" applyAlignment="1">
      <alignment vertical="center" wrapText="1"/>
    </xf>
    <xf numFmtId="4" fontId="3" fillId="0" borderId="32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horizontal="center" vertical="center" wrapText="1" shrinkToFi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34" xfId="0" applyNumberFormat="1" applyFont="1" applyFill="1" applyBorder="1" applyAlignment="1">
      <alignment vertical="center" wrapText="1"/>
    </xf>
    <xf numFmtId="2" fontId="2" fillId="2" borderId="17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0" fontId="34" fillId="0" borderId="25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23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2" fillId="0" borderId="37" xfId="0" applyFont="1" applyFill="1" applyBorder="1" applyAlignment="1">
      <alignment horizontal="left" vertical="center" wrapText="1"/>
    </xf>
    <xf numFmtId="0" fontId="35" fillId="0" borderId="39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wrapText="1"/>
    </xf>
    <xf numFmtId="0" fontId="34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vertical="center" wrapText="1"/>
    </xf>
    <xf numFmtId="4" fontId="34" fillId="0" borderId="17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right" vertical="center" wrapText="1"/>
    </xf>
    <xf numFmtId="4" fontId="3" fillId="0" borderId="17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3" fillId="0" borderId="42" xfId="0" applyNumberFormat="1" applyFont="1" applyFill="1" applyBorder="1" applyAlignment="1">
      <alignment vertical="center" wrapText="1"/>
    </xf>
    <xf numFmtId="4" fontId="3" fillId="0" borderId="43" xfId="0" applyNumberFormat="1" applyFont="1" applyFill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 wrapText="1" shrinkToFit="1"/>
    </xf>
    <xf numFmtId="0" fontId="3" fillId="0" borderId="44" xfId="0" applyFont="1" applyFill="1" applyBorder="1" applyAlignment="1">
      <alignment horizontal="center" vertical="center" wrapText="1" shrinkToFit="1"/>
    </xf>
    <xf numFmtId="0" fontId="2" fillId="2" borderId="40" xfId="0" applyFont="1" applyFill="1" applyBorder="1" applyAlignment="1">
      <alignment horizontal="center" vertical="center" wrapText="1" shrinkToFi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 shrinkToFit="1"/>
    </xf>
    <xf numFmtId="0" fontId="3" fillId="0" borderId="46" xfId="0" applyFont="1" applyFill="1" applyBorder="1" applyAlignment="1">
      <alignment horizontal="center" vertical="center" wrapText="1" shrinkToFit="1"/>
    </xf>
    <xf numFmtId="0" fontId="34" fillId="0" borderId="48" xfId="0" applyFont="1" applyFill="1" applyBorder="1" applyAlignment="1">
      <alignment horizontal="center" vertical="center" wrapText="1"/>
    </xf>
    <xf numFmtId="0" fontId="34" fillId="0" borderId="49" xfId="0" applyFont="1" applyFill="1" applyBorder="1" applyAlignment="1">
      <alignment horizontal="center" vertical="center" wrapText="1"/>
    </xf>
    <xf numFmtId="0" fontId="34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 shrinkToFit="1"/>
    </xf>
    <xf numFmtId="0" fontId="3" fillId="0" borderId="24" xfId="0" applyFont="1" applyFill="1" applyBorder="1" applyAlignment="1">
      <alignment horizontal="center" vertical="center" wrapText="1" shrinkToFit="1"/>
    </xf>
    <xf numFmtId="0" fontId="3" fillId="0" borderId="52" xfId="0" applyFont="1" applyFill="1" applyBorder="1" applyAlignment="1">
      <alignment horizontal="center" vertical="center" wrapText="1" shrinkToFit="1"/>
    </xf>
    <xf numFmtId="0" fontId="3" fillId="0" borderId="44" xfId="0" applyFont="1" applyFill="1" applyBorder="1" applyAlignment="1">
      <alignment horizontal="center" vertical="center" wrapText="1" shrinkToFit="1"/>
    </xf>
    <xf numFmtId="0" fontId="2" fillId="2" borderId="30" xfId="0" applyFont="1" applyFill="1" applyBorder="1" applyAlignment="1">
      <alignment horizontal="left" vertical="center" wrapText="1" shrinkToFit="1"/>
    </xf>
    <xf numFmtId="2" fontId="2" fillId="2" borderId="11" xfId="0" applyNumberFormat="1" applyFont="1" applyFill="1" applyBorder="1" applyAlignment="1">
      <alignment horizontal="center" vertical="center" wrapText="1" shrinkToFit="1"/>
    </xf>
    <xf numFmtId="2" fontId="2" fillId="2" borderId="31" xfId="0" applyNumberFormat="1" applyFont="1" applyFill="1" applyBorder="1" applyAlignment="1">
      <alignment horizontal="center" vertical="center" wrapText="1" shrinkToFit="1"/>
    </xf>
    <xf numFmtId="2" fontId="2" fillId="2" borderId="32" xfId="0" applyNumberFormat="1" applyFont="1" applyFill="1" applyBorder="1" applyAlignment="1">
      <alignment horizontal="center" vertical="center" wrapText="1" shrinkToFit="1"/>
    </xf>
    <xf numFmtId="2" fontId="2" fillId="2" borderId="12" xfId="0" applyNumberFormat="1" applyFont="1" applyFill="1" applyBorder="1" applyAlignment="1">
      <alignment horizontal="center" vertical="center" wrapText="1" shrinkToFit="1"/>
    </xf>
    <xf numFmtId="2" fontId="2" fillId="2" borderId="33" xfId="0" applyNumberFormat="1" applyFont="1" applyFill="1" applyBorder="1" applyAlignment="1">
      <alignment horizontal="center" vertical="center" wrapText="1" shrinkToFit="1"/>
    </xf>
    <xf numFmtId="0" fontId="2" fillId="2" borderId="40" xfId="0" applyFont="1" applyFill="1" applyBorder="1" applyAlignment="1">
      <alignment horizontal="left" vertical="center" wrapText="1" shrinkToFit="1"/>
    </xf>
    <xf numFmtId="2" fontId="2" fillId="2" borderId="2" xfId="0" applyNumberFormat="1" applyFont="1" applyFill="1" applyBorder="1" applyAlignment="1">
      <alignment horizontal="center" vertical="center" wrapText="1" shrinkToFit="1"/>
    </xf>
    <xf numFmtId="4" fontId="2" fillId="2" borderId="2" xfId="0" applyNumberFormat="1" applyFont="1" applyFill="1" applyBorder="1" applyAlignment="1">
      <alignment horizontal="center" vertical="center" wrapText="1" shrinkToFit="1"/>
    </xf>
    <xf numFmtId="4" fontId="2" fillId="2" borderId="44" xfId="0" applyNumberFormat="1" applyFont="1" applyFill="1" applyBorder="1" applyAlignment="1">
      <alignment horizontal="center" vertical="center" wrapText="1" shrinkToFit="1"/>
    </xf>
    <xf numFmtId="4" fontId="2" fillId="2" borderId="26" xfId="0" applyNumberFormat="1" applyFont="1" applyFill="1" applyBorder="1" applyAlignment="1">
      <alignment horizontal="center" vertical="center" wrapText="1" shrinkToFit="1"/>
    </xf>
    <xf numFmtId="4" fontId="2" fillId="2" borderId="38" xfId="0" applyNumberFormat="1" applyFont="1" applyFill="1" applyBorder="1" applyAlignment="1">
      <alignment horizontal="center" vertical="center" wrapText="1" shrinkToFit="1"/>
    </xf>
    <xf numFmtId="4" fontId="2" fillId="2" borderId="3" xfId="0" applyNumberFormat="1" applyFont="1" applyFill="1" applyBorder="1" applyAlignment="1">
      <alignment horizontal="center" vertical="center" wrapText="1" shrinkToFit="1"/>
    </xf>
    <xf numFmtId="4" fontId="2" fillId="2" borderId="52" xfId="0" applyNumberFormat="1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left" vertical="center" wrapText="1" shrinkToFit="1"/>
    </xf>
    <xf numFmtId="2" fontId="2" fillId="2" borderId="14" xfId="0" applyNumberFormat="1" applyFont="1" applyFill="1" applyBorder="1" applyAlignment="1">
      <alignment horizontal="center" vertical="center" wrapText="1" shrinkToFit="1"/>
    </xf>
    <xf numFmtId="4" fontId="2" fillId="2" borderId="14" xfId="0" applyNumberFormat="1" applyFont="1" applyFill="1" applyBorder="1" applyAlignment="1">
      <alignment horizontal="center" vertical="center" wrapText="1" shrinkToFit="1"/>
    </xf>
    <xf numFmtId="4" fontId="2" fillId="2" borderId="25" xfId="0" applyNumberFormat="1" applyFont="1" applyFill="1" applyBorder="1" applyAlignment="1">
      <alignment horizontal="center" vertical="center" wrapText="1" shrinkToFit="1"/>
    </xf>
    <xf numFmtId="4" fontId="2" fillId="2" borderId="41" xfId="0" applyNumberFormat="1" applyFont="1" applyFill="1" applyBorder="1" applyAlignment="1">
      <alignment horizontal="center" vertical="center" wrapText="1" shrinkToFit="1"/>
    </xf>
    <xf numFmtId="4" fontId="2" fillId="2" borderId="35" xfId="0" applyNumberFormat="1" applyFont="1" applyFill="1" applyBorder="1" applyAlignment="1">
      <alignment horizontal="center" vertical="center" wrapText="1" shrinkToFit="1"/>
    </xf>
    <xf numFmtId="4" fontId="2" fillId="2" borderId="29" xfId="0" applyNumberFormat="1" applyFont="1" applyFill="1" applyBorder="1" applyAlignment="1">
      <alignment horizontal="center" vertical="center" wrapText="1" shrinkToFit="1"/>
    </xf>
    <xf numFmtId="4" fontId="2" fillId="2" borderId="15" xfId="0" applyNumberFormat="1" applyFont="1" applyFill="1" applyBorder="1" applyAlignment="1">
      <alignment horizontal="center" vertical="center" wrapText="1" shrinkToFit="1"/>
    </xf>
    <xf numFmtId="4" fontId="3" fillId="0" borderId="12" xfId="0" applyNumberFormat="1" applyFont="1" applyFill="1" applyBorder="1" applyAlignment="1">
      <alignment vertical="center" wrapText="1"/>
    </xf>
    <xf numFmtId="0" fontId="2" fillId="2" borderId="53" xfId="0" applyFont="1" applyFill="1" applyBorder="1" applyAlignment="1">
      <alignment horizontal="center" vertical="center" wrapText="1" shrinkToFit="1"/>
    </xf>
    <xf numFmtId="0" fontId="2" fillId="2" borderId="26" xfId="0" applyFont="1" applyFill="1" applyBorder="1" applyAlignment="1">
      <alignment horizontal="center" vertical="center" wrapText="1" shrinkToFit="1"/>
    </xf>
    <xf numFmtId="0" fontId="3" fillId="0" borderId="54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left" wrapText="1"/>
    </xf>
    <xf numFmtId="167" fontId="7" fillId="2" borderId="1" xfId="1" applyNumberFormat="1" applyFont="1" applyFill="1" applyBorder="1" applyAlignment="1">
      <alignment horizontal="left" wrapText="1"/>
    </xf>
    <xf numFmtId="49" fontId="7" fillId="2" borderId="1" xfId="1" applyNumberFormat="1" applyFont="1" applyFill="1" applyBorder="1" applyAlignment="1">
      <alignment horizontal="left" wrapText="1"/>
    </xf>
    <xf numFmtId="49" fontId="10" fillId="8" borderId="1" xfId="2" applyNumberFormat="1" applyFont="1" applyFill="1" applyBorder="1" applyAlignment="1">
      <alignment horizontal="left" vertical="center" wrapText="1"/>
    </xf>
    <xf numFmtId="167" fontId="7" fillId="8" borderId="1" xfId="1" applyNumberFormat="1" applyFont="1" applyFill="1" applyBorder="1" applyAlignment="1">
      <alignment horizontal="right" wrapText="1"/>
    </xf>
    <xf numFmtId="168" fontId="28" fillId="0" borderId="7" xfId="3" applyNumberFormat="1" applyFont="1" applyBorder="1" applyAlignment="1">
      <alignment horizontal="center" vertical="center"/>
    </xf>
    <xf numFmtId="0" fontId="17" fillId="0" borderId="2" xfId="3" applyFont="1" applyBorder="1" applyAlignment="1">
      <alignment horizontal="left" vertical="center" wrapText="1"/>
    </xf>
    <xf numFmtId="1" fontId="17" fillId="0" borderId="46" xfId="3" applyNumberFormat="1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4" fontId="17" fillId="2" borderId="2" xfId="3" applyNumberFormat="1" applyFont="1" applyFill="1" applyBorder="1" applyAlignment="1">
      <alignment horizontal="center" vertical="center"/>
    </xf>
    <xf numFmtId="4" fontId="17" fillId="0" borderId="2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13" xfId="3" applyFont="1" applyBorder="1" applyAlignment="1">
      <alignment horizontal="center" vertical="center" wrapText="1"/>
    </xf>
    <xf numFmtId="0" fontId="17" fillId="0" borderId="14" xfId="3" applyFont="1" applyBorder="1" applyAlignment="1">
      <alignment horizontal="center" vertical="center" wrapText="1"/>
    </xf>
    <xf numFmtId="0" fontId="17" fillId="2" borderId="14" xfId="3" applyFont="1" applyFill="1" applyBorder="1" applyAlignment="1">
      <alignment horizontal="center" vertical="center" wrapText="1"/>
    </xf>
    <xf numFmtId="0" fontId="22" fillId="0" borderId="14" xfId="3" applyFont="1" applyBorder="1" applyAlignment="1">
      <alignment horizontal="center" wrapText="1"/>
    </xf>
    <xf numFmtId="0" fontId="22" fillId="0" borderId="15" xfId="3" applyFont="1" applyBorder="1" applyAlignment="1">
      <alignment horizontal="center" wrapText="1"/>
    </xf>
    <xf numFmtId="0" fontId="17" fillId="0" borderId="16" xfId="3" applyFont="1" applyBorder="1" applyAlignment="1">
      <alignment horizontal="center" vertical="center" wrapText="1"/>
    </xf>
    <xf numFmtId="0" fontId="22" fillId="0" borderId="17" xfId="3" applyFont="1" applyBorder="1" applyAlignment="1">
      <alignment horizontal="center"/>
    </xf>
    <xf numFmtId="0" fontId="17" fillId="0" borderId="16" xfId="3" applyFont="1" applyBorder="1" applyAlignment="1">
      <alignment horizontal="left" vertical="center" wrapText="1"/>
    </xf>
    <xf numFmtId="168" fontId="18" fillId="0" borderId="17" xfId="3" applyNumberFormat="1" applyFont="1" applyBorder="1" applyAlignment="1">
      <alignment horizontal="center" vertical="center"/>
    </xf>
    <xf numFmtId="0" fontId="17" fillId="7" borderId="16" xfId="3" applyFont="1" applyFill="1" applyBorder="1" applyAlignment="1">
      <alignment horizontal="left" vertical="center" wrapText="1"/>
    </xf>
    <xf numFmtId="168" fontId="18" fillId="7" borderId="17" xfId="3" applyNumberFormat="1" applyFont="1" applyFill="1" applyBorder="1" applyAlignment="1">
      <alignment horizontal="center" vertical="center"/>
    </xf>
    <xf numFmtId="168" fontId="23" fillId="0" borderId="17" xfId="3" applyNumberFormat="1" applyFont="1" applyBorder="1" applyAlignment="1">
      <alignment horizontal="center" vertical="center" wrapText="1"/>
    </xf>
    <xf numFmtId="0" fontId="24" fillId="0" borderId="16" xfId="3" applyFont="1" applyBorder="1" applyAlignment="1">
      <alignment horizontal="right" vertical="center" wrapText="1"/>
    </xf>
    <xf numFmtId="168" fontId="0" fillId="0" borderId="17" xfId="0" applyNumberFormat="1" applyBorder="1" applyAlignment="1">
      <alignment horizontal="center" vertical="center"/>
    </xf>
    <xf numFmtId="0" fontId="17" fillId="0" borderId="16" xfId="3" applyFont="1" applyBorder="1" applyAlignment="1">
      <alignment horizontal="right" vertical="center" wrapText="1"/>
    </xf>
    <xf numFmtId="168" fontId="17" fillId="0" borderId="17" xfId="3" applyNumberFormat="1" applyFont="1" applyBorder="1" applyAlignment="1">
      <alignment horizontal="center" vertical="center" wrapText="1"/>
    </xf>
    <xf numFmtId="168" fontId="26" fillId="0" borderId="17" xfId="3" applyNumberFormat="1" applyFont="1" applyBorder="1" applyAlignment="1">
      <alignment horizontal="center" vertical="center" wrapText="1"/>
    </xf>
    <xf numFmtId="0" fontId="23" fillId="0" borderId="16" xfId="3" applyFont="1" applyBorder="1" applyAlignment="1">
      <alignment horizontal="left" vertical="center" wrapText="1"/>
    </xf>
    <xf numFmtId="168" fontId="23" fillId="0" borderId="17" xfId="3" applyNumberFormat="1" applyFont="1" applyBorder="1" applyAlignment="1">
      <alignment horizontal="center" vertical="center"/>
    </xf>
    <xf numFmtId="168" fontId="27" fillId="0" borderId="17" xfId="4" applyNumberFormat="1" applyFont="1" applyBorder="1" applyAlignment="1">
      <alignment horizontal="center" vertical="center"/>
    </xf>
    <xf numFmtId="168" fontId="24" fillId="0" borderId="17" xfId="3" applyNumberFormat="1" applyFont="1" applyBorder="1" applyAlignment="1">
      <alignment horizontal="center" vertical="center"/>
    </xf>
    <xf numFmtId="168" fontId="17" fillId="0" borderId="17" xfId="3" applyNumberFormat="1" applyFont="1" applyBorder="1" applyAlignment="1">
      <alignment horizontal="center" vertical="center"/>
    </xf>
    <xf numFmtId="168" fontId="25" fillId="0" borderId="17" xfId="3" applyNumberFormat="1" applyFont="1" applyBorder="1" applyAlignment="1">
      <alignment horizontal="center" vertical="center"/>
    </xf>
    <xf numFmtId="1" fontId="17" fillId="0" borderId="16" xfId="3" applyNumberFormat="1" applyFont="1" applyBorder="1" applyAlignment="1">
      <alignment horizontal="right" vertical="center"/>
    </xf>
    <xf numFmtId="0" fontId="23" fillId="2" borderId="16" xfId="3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4" fontId="18" fillId="0" borderId="17" xfId="3" applyNumberFormat="1" applyFont="1" applyBorder="1" applyAlignment="1">
      <alignment horizontal="center" vertical="center"/>
    </xf>
    <xf numFmtId="1" fontId="17" fillId="0" borderId="18" xfId="3" applyNumberFormat="1" applyFont="1" applyBorder="1" applyAlignment="1">
      <alignment horizontal="right" vertical="center"/>
    </xf>
    <xf numFmtId="1" fontId="17" fillId="0" borderId="19" xfId="3" applyNumberFormat="1" applyFont="1" applyBorder="1" applyAlignment="1">
      <alignment horizontal="center" vertical="center"/>
    </xf>
    <xf numFmtId="1" fontId="17" fillId="0" borderId="19" xfId="3" applyNumberFormat="1" applyFont="1" applyBorder="1" applyAlignment="1">
      <alignment horizontal="center" vertical="center"/>
    </xf>
    <xf numFmtId="4" fontId="18" fillId="2" borderId="19" xfId="3" applyNumberFormat="1" applyFont="1" applyFill="1" applyBorder="1" applyAlignment="1">
      <alignment horizontal="center" vertical="center"/>
    </xf>
    <xf numFmtId="4" fontId="18" fillId="0" borderId="19" xfId="3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5">
    <cellStyle name="Обычный" xfId="0" builtinId="0"/>
    <cellStyle name="Обычный 2" xfId="4"/>
    <cellStyle name="Обычный 4" xfId="3"/>
    <cellStyle name="Обычный 6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view="pageBreakPreview" topLeftCell="A25" zoomScale="70" zoomScaleNormal="100" zoomScaleSheetLayoutView="70" workbookViewId="0">
      <selection activeCell="B29" sqref="B29"/>
    </sheetView>
  </sheetViews>
  <sheetFormatPr defaultColWidth="9.28515625" defaultRowHeight="15.75" x14ac:dyDescent="0.25"/>
  <cols>
    <col min="1" max="1" width="8.42578125" style="26" customWidth="1"/>
    <col min="2" max="2" width="65.42578125" style="10" customWidth="1"/>
    <col min="3" max="3" width="19.28515625" style="10" customWidth="1"/>
    <col min="4" max="4" width="17.140625" style="10" customWidth="1"/>
    <col min="5" max="5" width="15.42578125" style="10" customWidth="1"/>
    <col min="6" max="16384" width="9.28515625" style="10"/>
  </cols>
  <sheetData>
    <row r="1" spans="1:5" ht="31.5" customHeight="1" x14ac:dyDescent="0.3">
      <c r="C1" s="176" t="s">
        <v>7</v>
      </c>
      <c r="D1" s="176"/>
      <c r="E1" s="176"/>
    </row>
    <row r="2" spans="1:5" ht="15.6" customHeight="1" x14ac:dyDescent="0.3">
      <c r="C2" s="176" t="s">
        <v>8</v>
      </c>
      <c r="D2" s="176"/>
      <c r="E2" s="176"/>
    </row>
    <row r="3" spans="1:5" ht="19.5" customHeight="1" x14ac:dyDescent="0.3">
      <c r="A3" s="177" t="s">
        <v>9</v>
      </c>
      <c r="B3" s="177"/>
      <c r="C3" s="177"/>
      <c r="D3" s="177"/>
      <c r="E3" s="177"/>
    </row>
    <row r="4" spans="1:5" ht="22.9" customHeight="1" x14ac:dyDescent="0.3">
      <c r="A4" s="178">
        <f>ФОТ!A3</f>
        <v>0</v>
      </c>
      <c r="B4" s="178"/>
      <c r="C4" s="178"/>
      <c r="D4" s="178"/>
      <c r="E4" s="178"/>
    </row>
    <row r="5" spans="1:5" ht="21.75" customHeight="1" x14ac:dyDescent="0.25">
      <c r="A5" s="182" t="s">
        <v>189</v>
      </c>
      <c r="B5" s="182"/>
      <c r="C5" s="182"/>
      <c r="D5" s="182"/>
      <c r="E5" s="182"/>
    </row>
    <row r="6" spans="1:5" ht="22.9" customHeight="1" x14ac:dyDescent="0.25">
      <c r="A6" s="179" t="s">
        <v>10</v>
      </c>
      <c r="B6" s="180"/>
      <c r="C6" s="180"/>
      <c r="D6" s="180"/>
      <c r="E6" s="181"/>
    </row>
    <row r="7" spans="1:5" ht="41.25" customHeight="1" x14ac:dyDescent="0.25">
      <c r="A7" s="172" t="s">
        <v>11</v>
      </c>
      <c r="B7" s="173"/>
      <c r="C7" s="203"/>
      <c r="D7" s="204"/>
      <c r="E7" s="205"/>
    </row>
    <row r="8" spans="1:5" ht="38.25" customHeight="1" x14ac:dyDescent="0.25">
      <c r="A8" s="172" t="s">
        <v>12</v>
      </c>
      <c r="B8" s="173"/>
      <c r="C8" s="206"/>
      <c r="D8" s="206"/>
      <c r="E8" s="206"/>
    </row>
    <row r="9" spans="1:5" ht="33" customHeight="1" x14ac:dyDescent="0.25">
      <c r="A9" s="172" t="s">
        <v>13</v>
      </c>
      <c r="B9" s="173"/>
      <c r="C9" s="206"/>
      <c r="D9" s="206"/>
      <c r="E9" s="206"/>
    </row>
    <row r="10" spans="1:5" ht="48.6" customHeight="1" x14ac:dyDescent="0.25">
      <c r="A10" s="174" t="s">
        <v>14</v>
      </c>
      <c r="B10" s="174"/>
      <c r="C10" s="207"/>
      <c r="D10" s="207"/>
      <c r="E10" s="207"/>
    </row>
    <row r="11" spans="1:5" ht="21" customHeight="1" x14ac:dyDescent="0.25">
      <c r="A11" s="27"/>
      <c r="B11" s="28"/>
      <c r="C11" s="28"/>
      <c r="D11" s="28"/>
      <c r="E11" s="29"/>
    </row>
    <row r="12" spans="1:5" ht="25.9" customHeight="1" x14ac:dyDescent="0.25">
      <c r="A12" s="30" t="s">
        <v>15</v>
      </c>
      <c r="B12" s="11" t="s">
        <v>16</v>
      </c>
      <c r="C12" s="11" t="s">
        <v>17</v>
      </c>
      <c r="D12" s="11" t="s">
        <v>18</v>
      </c>
      <c r="E12" s="11" t="s">
        <v>19</v>
      </c>
    </row>
    <row r="13" spans="1:5" ht="19.5" customHeight="1" x14ac:dyDescent="0.25">
      <c r="A13" s="175" t="s">
        <v>20</v>
      </c>
      <c r="B13" s="175"/>
      <c r="C13" s="175"/>
      <c r="D13" s="175"/>
      <c r="E13" s="175"/>
    </row>
    <row r="14" spans="1:5" ht="30" customHeight="1" x14ac:dyDescent="0.25">
      <c r="A14" s="31" t="s">
        <v>21</v>
      </c>
      <c r="B14" s="25" t="s">
        <v>228</v>
      </c>
      <c r="C14" s="49">
        <f>ФОТ!B10</f>
        <v>0</v>
      </c>
      <c r="D14" s="49">
        <f>C14</f>
        <v>0</v>
      </c>
      <c r="E14" s="49">
        <f>D14</f>
        <v>0</v>
      </c>
    </row>
    <row r="15" spans="1:5" ht="30" customHeight="1" x14ac:dyDescent="0.25">
      <c r="A15" s="32"/>
      <c r="B15" s="12" t="s">
        <v>22</v>
      </c>
      <c r="C15" s="33"/>
      <c r="D15" s="33"/>
      <c r="E15" s="33"/>
    </row>
    <row r="16" spans="1:5" ht="30" customHeight="1" x14ac:dyDescent="0.25">
      <c r="A16" s="47" t="s">
        <v>23</v>
      </c>
      <c r="B16" s="48" t="s">
        <v>24</v>
      </c>
      <c r="C16" s="221">
        <f>ФОТ!F15</f>
        <v>0</v>
      </c>
      <c r="D16" s="221">
        <f>ФОТ!M15</f>
        <v>0</v>
      </c>
      <c r="E16" s="221">
        <f>ФОТ!T15</f>
        <v>0</v>
      </c>
    </row>
    <row r="17" spans="1:5" ht="30" customHeight="1" x14ac:dyDescent="0.25">
      <c r="A17" s="34" t="s">
        <v>25</v>
      </c>
      <c r="B17" s="13" t="s">
        <v>26</v>
      </c>
      <c r="C17" s="33"/>
      <c r="D17" s="33"/>
      <c r="E17" s="33"/>
    </row>
    <row r="18" spans="1:5" ht="30" customHeight="1" x14ac:dyDescent="0.25">
      <c r="A18" s="47" t="s">
        <v>27</v>
      </c>
      <c r="B18" s="48" t="s">
        <v>28</v>
      </c>
      <c r="C18" s="221">
        <f>ФОТ!F11</f>
        <v>0</v>
      </c>
      <c r="D18" s="221">
        <f>ФОТ!M11</f>
        <v>0</v>
      </c>
      <c r="E18" s="221">
        <f>ФОТ!T11</f>
        <v>0</v>
      </c>
    </row>
    <row r="19" spans="1:5" ht="30" customHeight="1" x14ac:dyDescent="0.25">
      <c r="A19" s="47" t="s">
        <v>29</v>
      </c>
      <c r="B19" s="48" t="s">
        <v>30</v>
      </c>
      <c r="C19" s="221">
        <f>ФОТ!F19</f>
        <v>0</v>
      </c>
      <c r="D19" s="221">
        <f>ФОТ!M19</f>
        <v>0</v>
      </c>
      <c r="E19" s="221">
        <f>ФОТ!T19</f>
        <v>0</v>
      </c>
    </row>
    <row r="20" spans="1:5" ht="30" customHeight="1" x14ac:dyDescent="0.25">
      <c r="A20" s="34" t="s">
        <v>31</v>
      </c>
      <c r="B20" s="13" t="s">
        <v>32</v>
      </c>
      <c r="C20" s="35"/>
      <c r="D20" s="35"/>
      <c r="E20" s="35"/>
    </row>
    <row r="21" spans="1:5" ht="30" customHeight="1" x14ac:dyDescent="0.25">
      <c r="A21" s="47" t="s">
        <v>33</v>
      </c>
      <c r="B21" s="48" t="s">
        <v>34</v>
      </c>
      <c r="C21" s="221">
        <f>ФОТ!F23</f>
        <v>0</v>
      </c>
      <c r="D21" s="221">
        <f>ФОТ!M23</f>
        <v>0</v>
      </c>
      <c r="E21" s="221">
        <f>ФОТ!T23</f>
        <v>0</v>
      </c>
    </row>
    <row r="22" spans="1:5" ht="30" customHeight="1" x14ac:dyDescent="0.25">
      <c r="A22" s="47" t="s">
        <v>35</v>
      </c>
      <c r="B22" s="48" t="s">
        <v>229</v>
      </c>
      <c r="C22" s="221">
        <f>ФОТ!F27</f>
        <v>0</v>
      </c>
      <c r="D22" s="221">
        <f>ФОТ!M27</f>
        <v>0</v>
      </c>
      <c r="E22" s="221">
        <f>ФОТ!T27</f>
        <v>0</v>
      </c>
    </row>
    <row r="23" spans="1:5" s="119" customFormat="1" ht="30" customHeight="1" x14ac:dyDescent="0.25">
      <c r="A23" s="31" t="s">
        <v>37</v>
      </c>
      <c r="B23" s="25" t="s">
        <v>38</v>
      </c>
      <c r="C23" s="49">
        <f>ФОТ!B47</f>
        <v>0</v>
      </c>
      <c r="D23" s="49">
        <f>ФОТ!E47</f>
        <v>0</v>
      </c>
      <c r="E23" s="49">
        <f>ФОТ!H47</f>
        <v>0</v>
      </c>
    </row>
    <row r="24" spans="1:5" ht="30.75" customHeight="1" x14ac:dyDescent="0.25">
      <c r="A24" s="37"/>
      <c r="B24" s="14"/>
      <c r="C24" s="38"/>
      <c r="D24" s="39"/>
      <c r="E24" s="40" t="s">
        <v>39</v>
      </c>
    </row>
    <row r="25" spans="1:5" s="41" customFormat="1" ht="27.6" customHeight="1" x14ac:dyDescent="0.25">
      <c r="A25" s="168" t="s">
        <v>40</v>
      </c>
      <c r="B25" s="168"/>
      <c r="C25" s="168"/>
      <c r="D25" s="168"/>
      <c r="E25" s="168"/>
    </row>
    <row r="26" spans="1:5" ht="46.9" customHeight="1" x14ac:dyDescent="0.25">
      <c r="A26" s="36" t="s">
        <v>41</v>
      </c>
      <c r="B26" s="42" t="s">
        <v>42</v>
      </c>
      <c r="C26" s="24">
        <f>C27+C28+C29</f>
        <v>0</v>
      </c>
      <c r="D26" s="24">
        <f t="shared" ref="D26:E26" si="0">D27+D28+D29</f>
        <v>0</v>
      </c>
      <c r="E26" s="24">
        <f t="shared" si="0"/>
        <v>0</v>
      </c>
    </row>
    <row r="27" spans="1:5" ht="29.45" customHeight="1" x14ac:dyDescent="0.25">
      <c r="A27" s="288" t="s">
        <v>43</v>
      </c>
      <c r="B27" s="51" t="s">
        <v>44</v>
      </c>
      <c r="C27" s="286"/>
      <c r="D27" s="286"/>
      <c r="E27" s="286"/>
    </row>
    <row r="28" spans="1:5" ht="29.45" customHeight="1" x14ac:dyDescent="0.25">
      <c r="A28" s="288" t="s">
        <v>45</v>
      </c>
      <c r="B28" s="51" t="s">
        <v>46</v>
      </c>
      <c r="C28" s="287"/>
      <c r="D28" s="287"/>
      <c r="E28" s="287"/>
    </row>
    <row r="29" spans="1:5" ht="45" customHeight="1" x14ac:dyDescent="0.25">
      <c r="A29" s="288" t="s">
        <v>47</v>
      </c>
      <c r="B29" s="51" t="s">
        <v>199</v>
      </c>
      <c r="C29" s="287"/>
      <c r="D29" s="287"/>
      <c r="E29" s="287"/>
    </row>
    <row r="30" spans="1:5" ht="29.45" customHeight="1" x14ac:dyDescent="0.25">
      <c r="A30" s="36" t="s">
        <v>48</v>
      </c>
      <c r="B30" s="42" t="s">
        <v>49</v>
      </c>
      <c r="C30" s="24">
        <f>C31+C32</f>
        <v>0</v>
      </c>
      <c r="D30" s="24">
        <f t="shared" ref="D30:E30" si="1">D31+D32</f>
        <v>0</v>
      </c>
      <c r="E30" s="24">
        <f t="shared" si="1"/>
        <v>0</v>
      </c>
    </row>
    <row r="31" spans="1:5" ht="21.75" customHeight="1" x14ac:dyDescent="0.25">
      <c r="A31" s="50" t="s">
        <v>50</v>
      </c>
      <c r="B31" s="52" t="s">
        <v>51</v>
      </c>
      <c r="C31" s="53">
        <v>0</v>
      </c>
      <c r="D31" s="53">
        <v>0</v>
      </c>
      <c r="E31" s="53">
        <v>0</v>
      </c>
    </row>
    <row r="32" spans="1:5" ht="31.5" x14ac:dyDescent="0.25">
      <c r="A32" s="50" t="s">
        <v>52</v>
      </c>
      <c r="B32" s="52" t="s">
        <v>53</v>
      </c>
      <c r="C32" s="53">
        <f>C27*0.4</f>
        <v>0</v>
      </c>
      <c r="D32" s="53">
        <f t="shared" ref="D32:E32" si="2">D27*0.4</f>
        <v>0</v>
      </c>
      <c r="E32" s="53">
        <f t="shared" si="2"/>
        <v>0</v>
      </c>
    </row>
    <row r="33" spans="1:5" ht="23.25" customHeight="1" x14ac:dyDescent="0.25">
      <c r="A33" s="36" t="s">
        <v>54</v>
      </c>
      <c r="B33" s="42" t="s">
        <v>55</v>
      </c>
      <c r="C33" s="24">
        <f>C26-C30</f>
        <v>0</v>
      </c>
      <c r="D33" s="24">
        <f>D26-D30</f>
        <v>0</v>
      </c>
      <c r="E33" s="24">
        <f t="shared" ref="E33" si="3">E26-E30</f>
        <v>0</v>
      </c>
    </row>
    <row r="34" spans="1:5" ht="23.25" customHeight="1" x14ac:dyDescent="0.25">
      <c r="A34" s="169" t="s">
        <v>56</v>
      </c>
      <c r="B34" s="169"/>
      <c r="C34" s="169"/>
      <c r="D34" s="169"/>
      <c r="E34" s="169"/>
    </row>
    <row r="35" spans="1:5" x14ac:dyDescent="0.25">
      <c r="A35" s="36" t="s">
        <v>57</v>
      </c>
      <c r="B35" s="42" t="s">
        <v>58</v>
      </c>
      <c r="C35" s="24">
        <f>C36+C51+C47</f>
        <v>0</v>
      </c>
      <c r="D35" s="24">
        <f>D36+D51+D47</f>
        <v>0</v>
      </c>
      <c r="E35" s="24">
        <f t="shared" ref="E35" si="4">E36+E51+E47</f>
        <v>0</v>
      </c>
    </row>
    <row r="36" spans="1:5" ht="44.25" customHeight="1" x14ac:dyDescent="0.25">
      <c r="A36" s="43" t="s">
        <v>59</v>
      </c>
      <c r="B36" s="22" t="s">
        <v>60</v>
      </c>
      <c r="C36" s="128">
        <f>C37+C45+C46</f>
        <v>0</v>
      </c>
      <c r="D36" s="128">
        <f>D37+D45+D46</f>
        <v>0</v>
      </c>
      <c r="E36" s="23">
        <v>0</v>
      </c>
    </row>
    <row r="37" spans="1:5" ht="47.25" x14ac:dyDescent="0.25">
      <c r="A37" s="43" t="s">
        <v>61</v>
      </c>
      <c r="B37" s="22" t="s">
        <v>99</v>
      </c>
      <c r="C37" s="23">
        <f>C38+C40+C41+C42+C43+C44</f>
        <v>0</v>
      </c>
      <c r="D37" s="23">
        <f>D38+D40+D41+D42+D43+D44</f>
        <v>0</v>
      </c>
      <c r="E37" s="23">
        <f t="shared" ref="E37" si="5">E38+E40+E41+E42+E43+E44</f>
        <v>0</v>
      </c>
    </row>
    <row r="38" spans="1:5" x14ac:dyDescent="0.25">
      <c r="A38" s="44"/>
      <c r="B38" s="15" t="s">
        <v>24</v>
      </c>
      <c r="C38" s="19">
        <f>ФОТ!E15</f>
        <v>0</v>
      </c>
      <c r="D38" s="19">
        <f>ФОТ!L15</f>
        <v>0</v>
      </c>
      <c r="E38" s="19">
        <f>ФОТ!S15</f>
        <v>0</v>
      </c>
    </row>
    <row r="39" spans="1:5" ht="31.5" x14ac:dyDescent="0.25">
      <c r="A39" s="44"/>
      <c r="B39" s="15" t="s">
        <v>26</v>
      </c>
      <c r="C39" s="19"/>
      <c r="D39" s="19"/>
      <c r="E39" s="19"/>
    </row>
    <row r="40" spans="1:5" x14ac:dyDescent="0.25">
      <c r="A40" s="44"/>
      <c r="B40" s="15" t="s">
        <v>28</v>
      </c>
      <c r="C40" s="19">
        <f>ФОТ!E11</f>
        <v>0</v>
      </c>
      <c r="D40" s="19">
        <f>ФОТ!L11</f>
        <v>0</v>
      </c>
      <c r="E40" s="19">
        <f>ФОТ!S11</f>
        <v>0</v>
      </c>
    </row>
    <row r="41" spans="1:5" x14ac:dyDescent="0.25">
      <c r="A41" s="44"/>
      <c r="B41" s="15" t="s">
        <v>30</v>
      </c>
      <c r="C41" s="19">
        <f>ФОТ!E19</f>
        <v>0</v>
      </c>
      <c r="D41" s="19">
        <f>ФОТ!L19</f>
        <v>0</v>
      </c>
      <c r="E41" s="19">
        <f>ФОТ!S19</f>
        <v>0</v>
      </c>
    </row>
    <row r="42" spans="1:5" ht="31.5" x14ac:dyDescent="0.25">
      <c r="A42" s="44"/>
      <c r="B42" s="15" t="s">
        <v>32</v>
      </c>
      <c r="C42" s="19"/>
      <c r="D42" s="19"/>
      <c r="E42" s="19"/>
    </row>
    <row r="43" spans="1:5" x14ac:dyDescent="0.25">
      <c r="A43" s="44"/>
      <c r="B43" s="15" t="s">
        <v>34</v>
      </c>
      <c r="C43" s="19">
        <f>ФОТ!E23</f>
        <v>0</v>
      </c>
      <c r="D43" s="19">
        <f>ФОТ!L23</f>
        <v>0</v>
      </c>
      <c r="E43" s="19">
        <f>ФОТ!S23</f>
        <v>0</v>
      </c>
    </row>
    <row r="44" spans="1:5" x14ac:dyDescent="0.25">
      <c r="A44" s="44"/>
      <c r="B44" s="15" t="s">
        <v>36</v>
      </c>
      <c r="C44" s="19">
        <f>ФОТ!E27</f>
        <v>0</v>
      </c>
      <c r="D44" s="19">
        <f>ФОТ!L27</f>
        <v>0</v>
      </c>
      <c r="E44" s="19">
        <f>ФОТ!S27</f>
        <v>0</v>
      </c>
    </row>
    <row r="45" spans="1:5" ht="51" customHeight="1" x14ac:dyDescent="0.25">
      <c r="A45" s="43" t="s">
        <v>62</v>
      </c>
      <c r="B45" s="22" t="s">
        <v>63</v>
      </c>
      <c r="C45" s="23">
        <f>ФОТ!K10</f>
        <v>0</v>
      </c>
      <c r="D45" s="23">
        <f>ФОТ!R10</f>
        <v>0</v>
      </c>
      <c r="E45" s="23">
        <f>E37*0.302</f>
        <v>0</v>
      </c>
    </row>
    <row r="46" spans="1:5" ht="42" customHeight="1" x14ac:dyDescent="0.25">
      <c r="A46" s="43" t="s">
        <v>64</v>
      </c>
      <c r="B46" s="22" t="s">
        <v>65</v>
      </c>
      <c r="C46" s="23">
        <f>ФОТ!K47</f>
        <v>0</v>
      </c>
      <c r="D46" s="23">
        <f>ФОТ!N47</f>
        <v>0</v>
      </c>
      <c r="E46" s="23">
        <v>0</v>
      </c>
    </row>
    <row r="47" spans="1:5" x14ac:dyDescent="0.25">
      <c r="A47" s="36" t="s">
        <v>66</v>
      </c>
      <c r="B47" s="42" t="s">
        <v>193</v>
      </c>
      <c r="C47" s="24">
        <f>C48+C49+C50</f>
        <v>0</v>
      </c>
      <c r="D47" s="24">
        <f>D48+D49+D50</f>
        <v>0</v>
      </c>
      <c r="E47" s="24">
        <f t="shared" ref="E47" si="6">E48+E49+E50</f>
        <v>0</v>
      </c>
    </row>
    <row r="48" spans="1:5" ht="21.75" customHeight="1" x14ac:dyDescent="0.25">
      <c r="A48" s="90" t="s">
        <v>194</v>
      </c>
      <c r="B48" s="91"/>
      <c r="C48" s="20"/>
      <c r="D48" s="20"/>
      <c r="E48" s="20"/>
    </row>
    <row r="49" spans="1:5" ht="21.75" customHeight="1" x14ac:dyDescent="0.25">
      <c r="A49" s="90" t="s">
        <v>195</v>
      </c>
      <c r="B49" s="91"/>
      <c r="C49" s="20"/>
      <c r="D49" s="20"/>
      <c r="E49" s="20"/>
    </row>
    <row r="50" spans="1:5" ht="21.75" customHeight="1" x14ac:dyDescent="0.25">
      <c r="A50" s="90" t="s">
        <v>196</v>
      </c>
      <c r="B50" s="91"/>
      <c r="C50" s="20"/>
      <c r="D50" s="20"/>
      <c r="E50" s="20"/>
    </row>
    <row r="51" spans="1:5" ht="37.5" customHeight="1" x14ac:dyDescent="0.25">
      <c r="A51" s="36" t="s">
        <v>67</v>
      </c>
      <c r="B51" s="54" t="s">
        <v>68</v>
      </c>
      <c r="C51" s="110">
        <f>C52</f>
        <v>0</v>
      </c>
      <c r="D51" s="110">
        <f t="shared" ref="D51:E51" si="7">D52</f>
        <v>0</v>
      </c>
      <c r="E51" s="110">
        <f t="shared" si="7"/>
        <v>0</v>
      </c>
    </row>
    <row r="52" spans="1:5" ht="39" customHeight="1" x14ac:dyDescent="0.25">
      <c r="A52" s="43" t="s">
        <v>69</v>
      </c>
      <c r="B52" s="289"/>
      <c r="C52" s="290"/>
      <c r="D52" s="290"/>
      <c r="E52" s="290"/>
    </row>
    <row r="53" spans="1:5" ht="20.25" customHeight="1" x14ac:dyDescent="0.25">
      <c r="A53" s="170" t="s">
        <v>70</v>
      </c>
      <c r="B53" s="170"/>
      <c r="C53" s="170"/>
      <c r="D53" s="170"/>
      <c r="E53" s="170"/>
    </row>
    <row r="54" spans="1:5" ht="28.5" customHeight="1" x14ac:dyDescent="0.25">
      <c r="A54" s="36" t="s">
        <v>71</v>
      </c>
      <c r="B54" s="42" t="s">
        <v>72</v>
      </c>
      <c r="C54" s="55">
        <f>C33-C35</f>
        <v>0</v>
      </c>
      <c r="D54" s="55">
        <f>D33-D35</f>
        <v>0</v>
      </c>
      <c r="E54" s="55">
        <f>E33-E35</f>
        <v>0</v>
      </c>
    </row>
    <row r="55" spans="1:5" ht="32.25" thickBot="1" x14ac:dyDescent="0.3">
      <c r="A55" s="36" t="s">
        <v>73</v>
      </c>
      <c r="B55" s="42" t="s">
        <v>74</v>
      </c>
      <c r="C55" s="55">
        <v>0</v>
      </c>
      <c r="D55" s="55">
        <f>C54+D54</f>
        <v>0</v>
      </c>
      <c r="E55" s="55">
        <f>C54+D54+E54</f>
        <v>0</v>
      </c>
    </row>
    <row r="56" spans="1:5" ht="32.25" thickBot="1" x14ac:dyDescent="0.3">
      <c r="A56" s="45"/>
      <c r="B56" s="16" t="s">
        <v>75</v>
      </c>
      <c r="C56" s="56" t="str">
        <f>IF(C55&gt;=0,"Да","Нет")</f>
        <v>Да</v>
      </c>
      <c r="D56" s="56" t="str">
        <f t="shared" ref="D56:E56" si="8">IF(D55&gt;=0,"Да","Нет")</f>
        <v>Да</v>
      </c>
      <c r="E56" s="56" t="str">
        <f t="shared" si="8"/>
        <v>Да</v>
      </c>
    </row>
    <row r="57" spans="1:5" ht="27.75" customHeight="1" x14ac:dyDescent="0.25">
      <c r="A57" s="170" t="s">
        <v>76</v>
      </c>
      <c r="B57" s="170"/>
      <c r="C57" s="170"/>
      <c r="D57" s="170"/>
      <c r="E57" s="170"/>
    </row>
    <row r="58" spans="1:5" ht="34.9" customHeight="1" x14ac:dyDescent="0.25">
      <c r="A58" s="111" t="s">
        <v>77</v>
      </c>
      <c r="B58" s="112" t="s">
        <v>78</v>
      </c>
      <c r="C58" s="113">
        <v>0</v>
      </c>
      <c r="D58" s="113">
        <f>D54</f>
        <v>0</v>
      </c>
      <c r="E58" s="113">
        <v>0</v>
      </c>
    </row>
    <row r="59" spans="1:5" x14ac:dyDescent="0.25">
      <c r="A59" s="114" t="s">
        <v>79</v>
      </c>
      <c r="B59" s="112" t="s">
        <v>80</v>
      </c>
      <c r="C59" s="115"/>
      <c r="D59" s="115"/>
      <c r="E59" s="115"/>
    </row>
    <row r="60" spans="1:5" x14ac:dyDescent="0.25">
      <c r="A60" s="114" t="s">
        <v>81</v>
      </c>
      <c r="B60" s="112" t="s">
        <v>82</v>
      </c>
      <c r="C60" s="115"/>
      <c r="D60" s="115"/>
      <c r="E60" s="115"/>
    </row>
    <row r="61" spans="1:5" x14ac:dyDescent="0.25">
      <c r="A61" s="114" t="s">
        <v>83</v>
      </c>
      <c r="B61" s="112" t="s">
        <v>84</v>
      </c>
      <c r="C61" s="116">
        <f>C58+C59-C60</f>
        <v>0</v>
      </c>
      <c r="D61" s="116">
        <f t="shared" ref="D61:E61" si="9">D58+D59-D60</f>
        <v>0</v>
      </c>
      <c r="E61" s="116">
        <f t="shared" si="9"/>
        <v>0</v>
      </c>
    </row>
    <row r="62" spans="1:5" ht="27.6" customHeight="1" x14ac:dyDescent="0.25">
      <c r="A62" s="169" t="s">
        <v>85</v>
      </c>
      <c r="B62" s="169"/>
      <c r="C62" s="169"/>
      <c r="D62" s="169"/>
      <c r="E62" s="169"/>
    </row>
    <row r="63" spans="1:5" ht="31.5" x14ac:dyDescent="0.25">
      <c r="A63" s="114" t="s">
        <v>86</v>
      </c>
      <c r="B63" s="117" t="s">
        <v>87</v>
      </c>
      <c r="C63" s="118">
        <v>0</v>
      </c>
      <c r="D63" s="118">
        <f>C64</f>
        <v>0</v>
      </c>
      <c r="E63" s="118">
        <f>D64</f>
        <v>0</v>
      </c>
    </row>
    <row r="64" spans="1:5" ht="31.5" x14ac:dyDescent="0.25">
      <c r="A64" s="114" t="s">
        <v>88</v>
      </c>
      <c r="B64" s="117" t="s">
        <v>89</v>
      </c>
      <c r="C64" s="118">
        <f>C63+C33-C35+C61</f>
        <v>0</v>
      </c>
      <c r="D64" s="118">
        <f>D63+D33-D35</f>
        <v>0</v>
      </c>
      <c r="E64" s="118">
        <f>E63+E33-E35</f>
        <v>0</v>
      </c>
    </row>
    <row r="66" spans="2:5" ht="13.5" customHeight="1" x14ac:dyDescent="0.25"/>
    <row r="67" spans="2:5" ht="31.5" customHeight="1" x14ac:dyDescent="0.25">
      <c r="B67" s="17"/>
      <c r="D67" s="171"/>
      <c r="E67" s="171"/>
    </row>
    <row r="68" spans="2:5" ht="16.5" x14ac:dyDescent="0.25">
      <c r="B68" s="18" t="s">
        <v>90</v>
      </c>
      <c r="D68" s="166" t="s">
        <v>91</v>
      </c>
      <c r="E68" s="166"/>
    </row>
    <row r="70" spans="2:5" ht="31.5" x14ac:dyDescent="0.25">
      <c r="B70" s="17" t="s">
        <v>92</v>
      </c>
      <c r="C70" s="21" t="s">
        <v>93</v>
      </c>
      <c r="D70" s="46" t="s">
        <v>94</v>
      </c>
      <c r="E70" s="46"/>
    </row>
    <row r="71" spans="2:5" ht="16.5" x14ac:dyDescent="0.25">
      <c r="B71" s="18"/>
      <c r="C71" s="18" t="s">
        <v>95</v>
      </c>
      <c r="D71" s="166" t="s">
        <v>91</v>
      </c>
      <c r="E71" s="166"/>
    </row>
    <row r="72" spans="2:5" x14ac:dyDescent="0.25">
      <c r="B72" s="18"/>
      <c r="C72" s="18"/>
      <c r="D72" s="18"/>
      <c r="E72" s="18"/>
    </row>
    <row r="73" spans="2:5" x14ac:dyDescent="0.25">
      <c r="B73" s="17" t="s">
        <v>96</v>
      </c>
      <c r="C73" s="21" t="s">
        <v>93</v>
      </c>
      <c r="D73" s="171" t="s">
        <v>97</v>
      </c>
      <c r="E73" s="171"/>
    </row>
    <row r="74" spans="2:5" ht="16.5" x14ac:dyDescent="0.25">
      <c r="B74" s="18"/>
      <c r="C74" s="18" t="s">
        <v>95</v>
      </c>
      <c r="D74" s="166" t="s">
        <v>91</v>
      </c>
      <c r="E74" s="166"/>
    </row>
    <row r="76" spans="2:5" x14ac:dyDescent="0.25">
      <c r="B76" s="10" t="s">
        <v>98</v>
      </c>
    </row>
    <row r="79" spans="2:5" ht="31.5" customHeight="1" x14ac:dyDescent="0.25">
      <c r="B79" s="167" t="s">
        <v>100</v>
      </c>
      <c r="C79" s="167"/>
      <c r="D79" s="167"/>
      <c r="E79" s="167"/>
    </row>
    <row r="81" spans="1:1" ht="50.25" customHeight="1" x14ac:dyDescent="0.25"/>
    <row r="82" spans="1:1" ht="59.25" customHeight="1" x14ac:dyDescent="0.25"/>
    <row r="83" spans="1:1" x14ac:dyDescent="0.25">
      <c r="A83" s="10"/>
    </row>
    <row r="84" spans="1:1" ht="15" customHeight="1" x14ac:dyDescent="0.25">
      <c r="A84" s="10"/>
    </row>
    <row r="85" spans="1:1" x14ac:dyDescent="0.25">
      <c r="A85" s="10"/>
    </row>
    <row r="86" spans="1:1" ht="22.9" customHeight="1" x14ac:dyDescent="0.25">
      <c r="A86" s="10"/>
    </row>
    <row r="87" spans="1:1" ht="3.6" customHeight="1" x14ac:dyDescent="0.25">
      <c r="A87" s="10"/>
    </row>
    <row r="88" spans="1:1" ht="22.9" customHeight="1" x14ac:dyDescent="0.25">
      <c r="A88" s="10"/>
    </row>
    <row r="89" spans="1:1" ht="31.5" customHeight="1" x14ac:dyDescent="0.25">
      <c r="A89" s="10"/>
    </row>
    <row r="90" spans="1:1" ht="31.5" customHeight="1" x14ac:dyDescent="0.25">
      <c r="A90" s="10"/>
    </row>
    <row r="91" spans="1:1" ht="31.5" customHeight="1" x14ac:dyDescent="0.25">
      <c r="A91" s="10"/>
    </row>
    <row r="92" spans="1:1" ht="31.5" customHeight="1" x14ac:dyDescent="0.25">
      <c r="A92" s="10"/>
    </row>
    <row r="93" spans="1:1" ht="6" customHeight="1" x14ac:dyDescent="0.25">
      <c r="A93" s="10"/>
    </row>
    <row r="94" spans="1:1" ht="25.9" customHeight="1" x14ac:dyDescent="0.25">
      <c r="A94" s="10"/>
    </row>
    <row r="95" spans="1:1" ht="19.5" customHeight="1" x14ac:dyDescent="0.25">
      <c r="A95" s="10"/>
    </row>
    <row r="96" spans="1:1" ht="15.75" customHeight="1" x14ac:dyDescent="0.25">
      <c r="A96" s="10"/>
    </row>
    <row r="97" spans="1:1" ht="15.75" hidden="1" customHeight="1" x14ac:dyDescent="0.25">
      <c r="A97" s="10"/>
    </row>
    <row r="98" spans="1:1" ht="18.75" hidden="1" customHeight="1" x14ac:dyDescent="0.25">
      <c r="A98" s="10"/>
    </row>
    <row r="99" spans="1:1" ht="31.5" hidden="1" customHeight="1" x14ac:dyDescent="0.25">
      <c r="A99" s="10"/>
    </row>
    <row r="100" spans="1:1" ht="15.75" hidden="1" customHeight="1" x14ac:dyDescent="0.25">
      <c r="A100" s="10"/>
    </row>
    <row r="101" spans="1:1" ht="15.75" hidden="1" customHeight="1" x14ac:dyDescent="0.25">
      <c r="A101" s="10"/>
    </row>
    <row r="102" spans="1:1" ht="31.5" hidden="1" customHeight="1" x14ac:dyDescent="0.25">
      <c r="A102" s="10"/>
    </row>
    <row r="103" spans="1:1" ht="15.75" hidden="1" customHeight="1" x14ac:dyDescent="0.25">
      <c r="A103" s="10"/>
    </row>
    <row r="104" spans="1:1" ht="15.75" hidden="1" customHeight="1" x14ac:dyDescent="0.25">
      <c r="A104" s="10"/>
    </row>
    <row r="105" spans="1:1" ht="30.75" hidden="1" customHeight="1" x14ac:dyDescent="0.25">
      <c r="A105" s="10"/>
    </row>
    <row r="106" spans="1:1" ht="30.75" customHeight="1" x14ac:dyDescent="0.25">
      <c r="A106" s="10"/>
    </row>
    <row r="107" spans="1:1" s="41" customFormat="1" ht="27.6" customHeight="1" x14ac:dyDescent="0.25"/>
    <row r="108" spans="1:1" ht="46.9" customHeight="1" x14ac:dyDescent="0.25">
      <c r="A108" s="10"/>
    </row>
    <row r="109" spans="1:1" ht="29.45" customHeight="1" x14ac:dyDescent="0.25">
      <c r="A109" s="10"/>
    </row>
    <row r="110" spans="1:1" ht="29.45" customHeight="1" x14ac:dyDescent="0.25">
      <c r="A110" s="10"/>
    </row>
    <row r="111" spans="1:1" x14ac:dyDescent="0.25">
      <c r="A111" s="10"/>
    </row>
    <row r="112" spans="1:1" ht="31.5" customHeight="1" x14ac:dyDescent="0.25">
      <c r="A112" s="10"/>
    </row>
    <row r="113" spans="1:1" ht="27.6" customHeight="1" x14ac:dyDescent="0.25">
      <c r="A113" s="10"/>
    </row>
    <row r="114" spans="1:1" ht="24.75" customHeight="1" x14ac:dyDescent="0.25">
      <c r="A114" s="10"/>
    </row>
    <row r="115" spans="1:1" ht="29.25" customHeight="1" x14ac:dyDescent="0.25">
      <c r="A115" s="10"/>
    </row>
    <row r="116" spans="1:1" ht="27" customHeight="1" x14ac:dyDescent="0.25">
      <c r="A116" s="10"/>
    </row>
    <row r="117" spans="1:1" hidden="1" x14ac:dyDescent="0.25">
      <c r="A117" s="10"/>
    </row>
    <row r="118" spans="1:1" hidden="1" x14ac:dyDescent="0.25">
      <c r="A118" s="10"/>
    </row>
    <row r="119" spans="1:1" hidden="1" x14ac:dyDescent="0.25">
      <c r="A119" s="10"/>
    </row>
    <row r="120" spans="1:1" hidden="1" x14ac:dyDescent="0.25">
      <c r="A120" s="10"/>
    </row>
    <row r="121" spans="1:1" hidden="1" x14ac:dyDescent="0.25">
      <c r="A121" s="10"/>
    </row>
    <row r="122" spans="1:1" hidden="1" x14ac:dyDescent="0.25">
      <c r="A122" s="10"/>
    </row>
    <row r="123" spans="1:1" hidden="1" x14ac:dyDescent="0.25">
      <c r="A123" s="10"/>
    </row>
    <row r="124" spans="1:1" ht="30.75" customHeight="1" x14ac:dyDescent="0.25">
      <c r="A124" s="10"/>
    </row>
    <row r="125" spans="1:1" ht="29.45" hidden="1" customHeight="1" x14ac:dyDescent="0.25">
      <c r="A125" s="10"/>
    </row>
    <row r="126" spans="1:1" ht="27.75" customHeight="1" x14ac:dyDescent="0.25">
      <c r="A126" s="10"/>
    </row>
    <row r="127" spans="1:1" hidden="1" x14ac:dyDescent="0.25">
      <c r="A127" s="10"/>
    </row>
    <row r="128" spans="1:1" ht="27" customHeight="1" x14ac:dyDescent="0.25">
      <c r="A128" s="10"/>
    </row>
    <row r="129" spans="1:1" ht="20.25" customHeight="1" x14ac:dyDescent="0.25">
      <c r="A129" s="10"/>
    </row>
    <row r="130" spans="1:1" ht="30" customHeight="1" x14ac:dyDescent="0.25">
      <c r="A130" s="10"/>
    </row>
    <row r="131" spans="1:1" x14ac:dyDescent="0.25">
      <c r="A131" s="10"/>
    </row>
    <row r="132" spans="1:1" x14ac:dyDescent="0.25">
      <c r="A132" s="10"/>
    </row>
    <row r="133" spans="1:1" ht="13.5" customHeight="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  <row r="137" spans="1:1" x14ac:dyDescent="0.25">
      <c r="A137" s="10"/>
    </row>
    <row r="138" spans="1:1" x14ac:dyDescent="0.25">
      <c r="A138" s="10"/>
    </row>
    <row r="139" spans="1:1" x14ac:dyDescent="0.25">
      <c r="A139" s="10"/>
    </row>
    <row r="140" spans="1:1" x14ac:dyDescent="0.25">
      <c r="A140" s="10"/>
    </row>
    <row r="141" spans="1:1" x14ac:dyDescent="0.25">
      <c r="A141" s="10"/>
    </row>
    <row r="142" spans="1:1" x14ac:dyDescent="0.25">
      <c r="A142" s="10"/>
    </row>
    <row r="143" spans="1:1" x14ac:dyDescent="0.25">
      <c r="A143" s="10"/>
    </row>
    <row r="144" spans="1:1" x14ac:dyDescent="0.25">
      <c r="A144" s="10"/>
    </row>
  </sheetData>
  <mergeCells count="23">
    <mergeCell ref="A8:B8"/>
    <mergeCell ref="A9:B9"/>
    <mergeCell ref="A10:B10"/>
    <mergeCell ref="A13:E13"/>
    <mergeCell ref="C1:E1"/>
    <mergeCell ref="C2:E2"/>
    <mergeCell ref="A3:E3"/>
    <mergeCell ref="A4:E4"/>
    <mergeCell ref="A6:E6"/>
    <mergeCell ref="A7:B7"/>
    <mergeCell ref="C7:E7"/>
    <mergeCell ref="A5:E5"/>
    <mergeCell ref="D71:E71"/>
    <mergeCell ref="D74:E74"/>
    <mergeCell ref="B79:E79"/>
    <mergeCell ref="A25:E25"/>
    <mergeCell ref="A34:E34"/>
    <mergeCell ref="A53:E53"/>
    <mergeCell ref="A57:E57"/>
    <mergeCell ref="A62:E62"/>
    <mergeCell ref="D68:E68"/>
    <mergeCell ref="D67:E67"/>
    <mergeCell ref="D73:E73"/>
  </mergeCells>
  <pageMargins left="0.7" right="0.7" top="0.75" bottom="0.75" header="0.3" footer="0.3"/>
  <pageSetup paperSize="9" scale="79" orientation="landscape" r:id="rId1"/>
  <rowBreaks count="3" manualBreakCount="3">
    <brk id="11" max="16383" man="1"/>
    <brk id="29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topLeftCell="A4" zoomScale="85" zoomScaleNormal="85" workbookViewId="0">
      <selection activeCell="E10" sqref="E10"/>
    </sheetView>
  </sheetViews>
  <sheetFormatPr defaultRowHeight="12.75" outlineLevelCol="2" x14ac:dyDescent="0.25"/>
  <cols>
    <col min="1" max="1" width="27.7109375" style="3" bestFit="1" customWidth="1"/>
    <col min="2" max="2" width="11.5703125" style="1" customWidth="1" outlineLevel="1"/>
    <col min="3" max="3" width="13.28515625" style="1" customWidth="1" outlineLevel="1"/>
    <col min="4" max="5" width="15.42578125" style="3" customWidth="1" outlineLevel="1"/>
    <col min="6" max="6" width="14" style="3" customWidth="1" outlineLevel="2"/>
    <col min="7" max="7" width="13.28515625" style="3" customWidth="1" outlineLevel="2"/>
    <col min="8" max="8" width="11.42578125" style="3" customWidth="1" outlineLevel="2"/>
    <col min="9" max="9" width="16.5703125" style="3" customWidth="1" outlineLevel="2"/>
    <col min="10" max="10" width="13.5703125" style="3" customWidth="1" outlineLevel="1"/>
    <col min="11" max="11" width="12.28515625" style="3" customWidth="1" outlineLevel="1"/>
    <col min="12" max="12" width="14.5703125" style="3" customWidth="1" outlineLevel="1"/>
    <col min="13" max="13" width="14.28515625" style="3" customWidth="1" outlineLevel="1"/>
    <col min="14" max="16" width="11.5703125" style="3" customWidth="1" outlineLevel="1"/>
    <col min="17" max="18" width="15.140625" style="3" customWidth="1"/>
    <col min="19" max="19" width="13" style="3" customWidth="1"/>
    <col min="20" max="21" width="11.7109375" style="3" customWidth="1"/>
    <col min="22" max="22" width="14.5703125" style="3" customWidth="1"/>
    <col min="23" max="23" width="14.28515625" style="3" customWidth="1"/>
    <col min="24" max="16384" width="9.140625" style="3"/>
  </cols>
  <sheetData>
    <row r="1" spans="1:25" x14ac:dyDescent="0.25">
      <c r="V1" s="154" t="s">
        <v>4</v>
      </c>
      <c r="W1" s="154"/>
    </row>
    <row r="2" spans="1:25" x14ac:dyDescent="0.25">
      <c r="A2" s="157" t="s">
        <v>190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</row>
    <row r="3" spans="1:25" ht="13.5" x14ac:dyDescent="0.25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</row>
    <row r="4" spans="1:25" x14ac:dyDescent="0.25">
      <c r="A4" s="158" t="s">
        <v>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5" ht="13.5" thickBot="1" x14ac:dyDescent="0.3">
      <c r="A5" s="198" t="s">
        <v>211</v>
      </c>
      <c r="B5" s="202"/>
      <c r="C5" s="202"/>
      <c r="H5" s="4"/>
      <c r="I5" s="4"/>
      <c r="J5" s="4"/>
      <c r="K5" s="4"/>
      <c r="L5" s="4"/>
      <c r="M5" s="4"/>
      <c r="N5" s="4"/>
      <c r="O5" s="4"/>
      <c r="P5" s="4"/>
      <c r="W5" s="3" t="s">
        <v>5</v>
      </c>
    </row>
    <row r="6" spans="1:25" ht="30.75" customHeight="1" thickBot="1" x14ac:dyDescent="0.3">
      <c r="A6" s="161" t="s">
        <v>0</v>
      </c>
      <c r="B6" s="159" t="s">
        <v>221</v>
      </c>
      <c r="C6" s="159" t="s">
        <v>222</v>
      </c>
      <c r="D6" s="163" t="s">
        <v>225</v>
      </c>
      <c r="E6" s="245" t="s">
        <v>208</v>
      </c>
      <c r="F6" s="246"/>
      <c r="G6" s="246"/>
      <c r="H6" s="246"/>
      <c r="I6" s="246"/>
      <c r="J6" s="246"/>
      <c r="K6" s="247"/>
      <c r="L6" s="250" t="s">
        <v>209</v>
      </c>
      <c r="M6" s="251"/>
      <c r="N6" s="251"/>
      <c r="O6" s="251"/>
      <c r="P6" s="251"/>
      <c r="Q6" s="251"/>
      <c r="R6" s="252"/>
      <c r="S6" s="250" t="s">
        <v>213</v>
      </c>
      <c r="T6" s="251"/>
      <c r="U6" s="251"/>
      <c r="V6" s="251"/>
      <c r="W6" s="251"/>
      <c r="X6" s="251"/>
      <c r="Y6" s="252"/>
    </row>
    <row r="7" spans="1:25" ht="51" customHeight="1" x14ac:dyDescent="0.25">
      <c r="A7" s="242"/>
      <c r="B7" s="224"/>
      <c r="C7" s="224"/>
      <c r="D7" s="243"/>
      <c r="E7" s="280" t="s">
        <v>184</v>
      </c>
      <c r="F7" s="223" t="s">
        <v>226</v>
      </c>
      <c r="G7" s="223" t="s">
        <v>223</v>
      </c>
      <c r="H7" s="223" t="s">
        <v>227</v>
      </c>
      <c r="I7" s="223" t="s">
        <v>224</v>
      </c>
      <c r="J7" s="223" t="s">
        <v>203</v>
      </c>
      <c r="K7" s="254" t="s">
        <v>1</v>
      </c>
      <c r="L7" s="248" t="s">
        <v>2</v>
      </c>
      <c r="M7" s="249" t="s">
        <v>226</v>
      </c>
      <c r="N7" s="256" t="s">
        <v>215</v>
      </c>
      <c r="O7" s="223" t="s">
        <v>227</v>
      </c>
      <c r="P7" s="223" t="s">
        <v>224</v>
      </c>
      <c r="Q7" s="223" t="s">
        <v>203</v>
      </c>
      <c r="R7" s="254" t="s">
        <v>1</v>
      </c>
      <c r="S7" s="248" t="s">
        <v>6</v>
      </c>
      <c r="T7" s="249" t="s">
        <v>226</v>
      </c>
      <c r="U7" s="256" t="s">
        <v>215</v>
      </c>
      <c r="V7" s="223" t="s">
        <v>227</v>
      </c>
      <c r="W7" s="253" t="s">
        <v>224</v>
      </c>
      <c r="X7" s="253" t="s">
        <v>203</v>
      </c>
      <c r="Y7" s="254" t="s">
        <v>1</v>
      </c>
    </row>
    <row r="8" spans="1:25" s="126" customFormat="1" ht="44.25" customHeight="1" x14ac:dyDescent="0.25">
      <c r="A8" s="162"/>
      <c r="B8" s="160"/>
      <c r="C8" s="160"/>
      <c r="D8" s="164"/>
      <c r="E8" s="281"/>
      <c r="F8" s="224"/>
      <c r="G8" s="224"/>
      <c r="H8" s="224"/>
      <c r="I8" s="224"/>
      <c r="J8" s="224"/>
      <c r="K8" s="255"/>
      <c r="L8" s="244"/>
      <c r="M8" s="224"/>
      <c r="N8" s="222">
        <v>0.04</v>
      </c>
      <c r="O8" s="224"/>
      <c r="P8" s="224"/>
      <c r="Q8" s="224"/>
      <c r="R8" s="255"/>
      <c r="S8" s="244"/>
      <c r="T8" s="224"/>
      <c r="U8" s="222">
        <v>0.04</v>
      </c>
      <c r="V8" s="224"/>
      <c r="W8" s="243"/>
      <c r="X8" s="243"/>
      <c r="Y8" s="255"/>
    </row>
    <row r="9" spans="1:25" x14ac:dyDescent="0.25">
      <c r="A9" s="132">
        <v>1</v>
      </c>
      <c r="B9" s="8">
        <v>2</v>
      </c>
      <c r="C9" s="8">
        <v>3</v>
      </c>
      <c r="D9" s="130">
        <v>4</v>
      </c>
      <c r="E9" s="145">
        <v>5</v>
      </c>
      <c r="F9" s="149">
        <v>6</v>
      </c>
      <c r="G9" s="218">
        <v>7</v>
      </c>
      <c r="H9" s="140">
        <v>8</v>
      </c>
      <c r="I9" s="8">
        <v>9</v>
      </c>
      <c r="J9" s="8">
        <v>10</v>
      </c>
      <c r="K9" s="133">
        <v>11</v>
      </c>
      <c r="L9" s="132">
        <v>12</v>
      </c>
      <c r="M9" s="218">
        <v>13</v>
      </c>
      <c r="N9" s="218">
        <v>14</v>
      </c>
      <c r="O9" s="218">
        <v>15</v>
      </c>
      <c r="P9" s="218">
        <v>16</v>
      </c>
      <c r="Q9" s="8">
        <v>17</v>
      </c>
      <c r="R9" s="133">
        <v>18</v>
      </c>
      <c r="S9" s="132">
        <v>19</v>
      </c>
      <c r="T9" s="218">
        <v>20</v>
      </c>
      <c r="U9" s="218">
        <v>21</v>
      </c>
      <c r="V9" s="8">
        <v>22</v>
      </c>
      <c r="W9" s="130">
        <v>23</v>
      </c>
      <c r="X9" s="282">
        <v>24</v>
      </c>
      <c r="Y9" s="283">
        <v>25</v>
      </c>
    </row>
    <row r="10" spans="1:25" ht="26.25" customHeight="1" thickBot="1" x14ac:dyDescent="0.3">
      <c r="A10" s="257" t="s">
        <v>191</v>
      </c>
      <c r="B10" s="258">
        <f>B11+B15+B27+B23</f>
        <v>0</v>
      </c>
      <c r="C10" s="258">
        <f t="shared" ref="C10:W10" si="0">C11+C15+C27+C23</f>
        <v>0</v>
      </c>
      <c r="D10" s="259">
        <f t="shared" si="0"/>
        <v>0</v>
      </c>
      <c r="E10" s="260">
        <f>E11+E15+E19+E23+E27</f>
        <v>0</v>
      </c>
      <c r="F10" s="258">
        <f t="shared" si="0"/>
        <v>0</v>
      </c>
      <c r="G10" s="261">
        <f t="shared" si="0"/>
        <v>0</v>
      </c>
      <c r="H10" s="259">
        <f t="shared" si="0"/>
        <v>0</v>
      </c>
      <c r="I10" s="258">
        <f t="shared" si="0"/>
        <v>0</v>
      </c>
      <c r="J10" s="258">
        <f>J11+J15+J27+J23</f>
        <v>0</v>
      </c>
      <c r="K10" s="262">
        <f t="shared" si="0"/>
        <v>0</v>
      </c>
      <c r="L10" s="260">
        <f>L11+L15+L19+L23+L27</f>
        <v>0</v>
      </c>
      <c r="M10" s="9">
        <f t="shared" ref="M10" si="1">M11+M15+M27+M23</f>
        <v>0</v>
      </c>
      <c r="N10" s="9">
        <f t="shared" ref="N10" si="2">N11+N15+N27+N23</f>
        <v>0</v>
      </c>
      <c r="O10" s="9"/>
      <c r="P10" s="9"/>
      <c r="Q10" s="9">
        <f t="shared" si="0"/>
        <v>0</v>
      </c>
      <c r="R10" s="217">
        <f t="shared" si="0"/>
        <v>0</v>
      </c>
      <c r="S10" s="260">
        <f>S11+S15+S19+S23+S27</f>
        <v>0</v>
      </c>
      <c r="T10" s="9">
        <f t="shared" ref="T10" si="3">T11+T15+T27+T23</f>
        <v>0</v>
      </c>
      <c r="U10" s="9">
        <f t="shared" ref="U10" si="4">U11+U15+U27+U23</f>
        <v>0</v>
      </c>
      <c r="V10" s="9"/>
      <c r="W10" s="214"/>
      <c r="X10" s="214">
        <f t="shared" ref="X10" si="5">X11+X15+X27+X23</f>
        <v>0</v>
      </c>
      <c r="Y10" s="217">
        <f t="shared" ref="Y10" si="6">Y11+Y15+Y27+Y23</f>
        <v>0</v>
      </c>
    </row>
    <row r="11" spans="1:25" ht="25.5" x14ac:dyDescent="0.25">
      <c r="A11" s="271" t="s">
        <v>216</v>
      </c>
      <c r="B11" s="272">
        <f>B12+B13+B14</f>
        <v>0</v>
      </c>
      <c r="C11" s="273">
        <f>C12+C13+C14</f>
        <v>0</v>
      </c>
      <c r="D11" s="274">
        <f>D12+D13+D14</f>
        <v>0</v>
      </c>
      <c r="E11" s="275">
        <f>SUM(E12:E14)</f>
        <v>0</v>
      </c>
      <c r="F11" s="273">
        <f t="shared" ref="F11:W11" si="7">F12+F13+F14</f>
        <v>0</v>
      </c>
      <c r="G11" s="276">
        <f t="shared" si="7"/>
        <v>0</v>
      </c>
      <c r="H11" s="277">
        <f t="shared" si="7"/>
        <v>0</v>
      </c>
      <c r="I11" s="274">
        <f t="shared" si="7"/>
        <v>0</v>
      </c>
      <c r="J11" s="274">
        <f>SUM(J12:J14)</f>
        <v>0</v>
      </c>
      <c r="K11" s="278">
        <f>SUM(K12:K14)</f>
        <v>0</v>
      </c>
      <c r="L11" s="275">
        <f>SUM(L12:L14)</f>
        <v>0</v>
      </c>
      <c r="M11" s="273">
        <f t="shared" ref="M11:R11" si="8">M12+M13+M14</f>
        <v>0</v>
      </c>
      <c r="N11" s="276">
        <f t="shared" si="8"/>
        <v>0</v>
      </c>
      <c r="O11" s="277">
        <f t="shared" si="8"/>
        <v>0</v>
      </c>
      <c r="P11" s="274">
        <f t="shared" si="8"/>
        <v>0</v>
      </c>
      <c r="Q11" s="274">
        <f>SUM(Q12:Q14)</f>
        <v>0</v>
      </c>
      <c r="R11" s="278">
        <f>SUM(R12:R14)</f>
        <v>0</v>
      </c>
      <c r="S11" s="275">
        <f>SUM(S12:S14)</f>
        <v>0</v>
      </c>
      <c r="T11" s="273">
        <f t="shared" ref="T11:Y11" si="9">T12+T13+T14</f>
        <v>0</v>
      </c>
      <c r="U11" s="276">
        <f t="shared" si="9"/>
        <v>0</v>
      </c>
      <c r="V11" s="277">
        <f t="shared" si="9"/>
        <v>0</v>
      </c>
      <c r="W11" s="274">
        <f t="shared" si="9"/>
        <v>0</v>
      </c>
      <c r="X11" s="274">
        <f>SUM(X12:X14)</f>
        <v>0</v>
      </c>
      <c r="Y11" s="278">
        <f>SUM(Y12:Y14)</f>
        <v>0</v>
      </c>
    </row>
    <row r="12" spans="1:25" x14ac:dyDescent="0.25">
      <c r="A12" s="137"/>
      <c r="B12" s="2"/>
      <c r="C12" s="2">
        <f>F12+M12+T12</f>
        <v>0</v>
      </c>
      <c r="D12" s="131"/>
      <c r="E12" s="146">
        <f>J12+K12</f>
        <v>0</v>
      </c>
      <c r="F12" s="6"/>
      <c r="G12" s="215"/>
      <c r="H12" s="142"/>
      <c r="I12" s="6"/>
      <c r="J12" s="6">
        <f>(F12*G12+H12*F12)*I12</f>
        <v>0</v>
      </c>
      <c r="K12" s="134">
        <f>J12*1.302</f>
        <v>0</v>
      </c>
      <c r="L12" s="146">
        <f>Q12+R12</f>
        <v>0</v>
      </c>
      <c r="M12" s="6"/>
      <c r="N12" s="215">
        <f>G12*1.04</f>
        <v>0</v>
      </c>
      <c r="O12" s="142"/>
      <c r="P12" s="6"/>
      <c r="Q12" s="6">
        <f>(M12*N12+O12*M12)*P12</f>
        <v>0</v>
      </c>
      <c r="R12" s="134">
        <f>Q12*1.302</f>
        <v>0</v>
      </c>
      <c r="S12" s="146">
        <f>X12+Y12</f>
        <v>0</v>
      </c>
      <c r="T12" s="6"/>
      <c r="U12" s="215">
        <f>N12*1.04</f>
        <v>0</v>
      </c>
      <c r="V12" s="142"/>
      <c r="W12" s="131"/>
      <c r="X12" s="131">
        <f>(T12*U12+V12*T12)*W12</f>
        <v>0</v>
      </c>
      <c r="Y12" s="134">
        <f>X12*1.302</f>
        <v>0</v>
      </c>
    </row>
    <row r="13" spans="1:25" x14ac:dyDescent="0.25">
      <c r="A13" s="137"/>
      <c r="B13" s="2"/>
      <c r="C13" s="2">
        <f t="shared" ref="C13:C14" si="10">F13+M13+T13</f>
        <v>0</v>
      </c>
      <c r="D13" s="131"/>
      <c r="E13" s="146">
        <f t="shared" ref="E13:E14" si="11">J13+K13</f>
        <v>0</v>
      </c>
      <c r="F13" s="6"/>
      <c r="G13" s="215"/>
      <c r="H13" s="142"/>
      <c r="I13" s="6"/>
      <c r="J13" s="6">
        <f t="shared" ref="J13:J14" si="12">(F13*G13+H13*F13)*I13</f>
        <v>0</v>
      </c>
      <c r="K13" s="134">
        <f t="shared" ref="K13:K14" si="13">J13*1.302</f>
        <v>0</v>
      </c>
      <c r="L13" s="146">
        <f t="shared" ref="L13:L14" si="14">Q13+R13</f>
        <v>0</v>
      </c>
      <c r="M13" s="6"/>
      <c r="N13" s="215">
        <f t="shared" ref="N13:N14" si="15">G13*1.04</f>
        <v>0</v>
      </c>
      <c r="O13" s="142"/>
      <c r="P13" s="6"/>
      <c r="Q13" s="6">
        <f t="shared" ref="Q13:Q14" si="16">(M13*N13+O13*M13)*P13</f>
        <v>0</v>
      </c>
      <c r="R13" s="134">
        <f t="shared" ref="R13:R14" si="17">Q13*1.302</f>
        <v>0</v>
      </c>
      <c r="S13" s="146">
        <f t="shared" ref="S13:S14" si="18">X13+Y13</f>
        <v>0</v>
      </c>
      <c r="T13" s="6"/>
      <c r="U13" s="215">
        <f t="shared" ref="U13:U14" si="19">N13*1.04</f>
        <v>0</v>
      </c>
      <c r="V13" s="142"/>
      <c r="W13" s="131"/>
      <c r="X13" s="131">
        <f t="shared" ref="X13:X14" si="20">(T13*U13+V13*T13)*W13</f>
        <v>0</v>
      </c>
      <c r="Y13" s="134">
        <f t="shared" ref="Y13:Y14" si="21">X13*1.302</f>
        <v>0</v>
      </c>
    </row>
    <row r="14" spans="1:25" ht="13.5" thickBot="1" x14ac:dyDescent="0.3">
      <c r="A14" s="138"/>
      <c r="B14" s="139"/>
      <c r="C14" s="139">
        <f t="shared" si="10"/>
        <v>0</v>
      </c>
      <c r="D14" s="141"/>
      <c r="E14" s="147">
        <f t="shared" si="11"/>
        <v>0</v>
      </c>
      <c r="F14" s="135"/>
      <c r="G14" s="216"/>
      <c r="H14" s="143"/>
      <c r="I14" s="135"/>
      <c r="J14" s="135">
        <f t="shared" si="12"/>
        <v>0</v>
      </c>
      <c r="K14" s="136">
        <f t="shared" si="13"/>
        <v>0</v>
      </c>
      <c r="L14" s="147">
        <f t="shared" si="14"/>
        <v>0</v>
      </c>
      <c r="M14" s="135"/>
      <c r="N14" s="216">
        <f t="shared" si="15"/>
        <v>0</v>
      </c>
      <c r="O14" s="143"/>
      <c r="P14" s="135"/>
      <c r="Q14" s="135">
        <f t="shared" si="16"/>
        <v>0</v>
      </c>
      <c r="R14" s="136">
        <f t="shared" si="17"/>
        <v>0</v>
      </c>
      <c r="S14" s="147">
        <f t="shared" si="18"/>
        <v>0</v>
      </c>
      <c r="T14" s="135"/>
      <c r="U14" s="216">
        <f t="shared" si="19"/>
        <v>0</v>
      </c>
      <c r="V14" s="143"/>
      <c r="W14" s="141"/>
      <c r="X14" s="141">
        <f t="shared" si="20"/>
        <v>0</v>
      </c>
      <c r="Y14" s="136">
        <f t="shared" si="21"/>
        <v>0</v>
      </c>
    </row>
    <row r="15" spans="1:25" ht="25.5" x14ac:dyDescent="0.25">
      <c r="A15" s="263" t="s">
        <v>217</v>
      </c>
      <c r="B15" s="264">
        <f>B16+B17+B18</f>
        <v>0</v>
      </c>
      <c r="C15" s="265">
        <f>C16+C17+C18</f>
        <v>0</v>
      </c>
      <c r="D15" s="266">
        <f>D16+D17+D18</f>
        <v>0</v>
      </c>
      <c r="E15" s="267">
        <f>SUM(E16:E18)</f>
        <v>0</v>
      </c>
      <c r="F15" s="265">
        <f t="shared" ref="F15:W15" si="22">F16+F17+F18</f>
        <v>0</v>
      </c>
      <c r="G15" s="268">
        <f t="shared" si="22"/>
        <v>0</v>
      </c>
      <c r="H15" s="269">
        <f t="shared" si="22"/>
        <v>0</v>
      </c>
      <c r="I15" s="265">
        <f t="shared" si="22"/>
        <v>0</v>
      </c>
      <c r="J15" s="274">
        <f>SUM(J16:J18)</f>
        <v>0</v>
      </c>
      <c r="K15" s="278">
        <f>SUM(K16:K18)</f>
        <v>0</v>
      </c>
      <c r="L15" s="267">
        <f>SUM(L16:L18)</f>
        <v>0</v>
      </c>
      <c r="M15" s="265">
        <f t="shared" ref="M15:R15" si="23">M16+M17+M18</f>
        <v>0</v>
      </c>
      <c r="N15" s="268">
        <f t="shared" si="23"/>
        <v>0</v>
      </c>
      <c r="O15" s="269">
        <f t="shared" si="23"/>
        <v>0</v>
      </c>
      <c r="P15" s="265">
        <f t="shared" si="23"/>
        <v>0</v>
      </c>
      <c r="Q15" s="266">
        <f>SUM(Q16:Q18)</f>
        <v>0</v>
      </c>
      <c r="R15" s="270">
        <f>SUM(R16:R18)</f>
        <v>0</v>
      </c>
      <c r="S15" s="267">
        <f>SUM(S16:S18)</f>
        <v>0</v>
      </c>
      <c r="T15" s="265">
        <f t="shared" ref="T15:Y15" si="24">T16+T17+T18</f>
        <v>0</v>
      </c>
      <c r="U15" s="268">
        <f t="shared" si="24"/>
        <v>0</v>
      </c>
      <c r="V15" s="269">
        <f t="shared" si="24"/>
        <v>0</v>
      </c>
      <c r="W15" s="266">
        <f t="shared" si="24"/>
        <v>0</v>
      </c>
      <c r="X15" s="266">
        <f>SUM(X16:X18)</f>
        <v>0</v>
      </c>
      <c r="Y15" s="270">
        <f>SUM(Y16:Y18)</f>
        <v>0</v>
      </c>
    </row>
    <row r="16" spans="1:25" x14ac:dyDescent="0.25">
      <c r="A16" s="137"/>
      <c r="B16" s="2"/>
      <c r="C16" s="2">
        <f>F16+M16+T16</f>
        <v>0</v>
      </c>
      <c r="D16" s="131"/>
      <c r="E16" s="146">
        <f>J16+K16</f>
        <v>0</v>
      </c>
      <c r="F16" s="6"/>
      <c r="G16" s="215"/>
      <c r="H16" s="142"/>
      <c r="I16" s="6"/>
      <c r="J16" s="6">
        <f>(F16*G16+H16*F16)*I16</f>
        <v>0</v>
      </c>
      <c r="K16" s="134">
        <f>J16*1.302</f>
        <v>0</v>
      </c>
      <c r="L16" s="146">
        <f>Q16+R16</f>
        <v>0</v>
      </c>
      <c r="M16" s="6"/>
      <c r="N16" s="215">
        <f>G16*1.04</f>
        <v>0</v>
      </c>
      <c r="O16" s="142"/>
      <c r="P16" s="6"/>
      <c r="Q16" s="6">
        <f>(M16*N16+O16*M16)*P16</f>
        <v>0</v>
      </c>
      <c r="R16" s="134">
        <f>Q16*1.302</f>
        <v>0</v>
      </c>
      <c r="S16" s="146">
        <f>X16+Y16</f>
        <v>0</v>
      </c>
      <c r="T16" s="6"/>
      <c r="U16" s="215">
        <f>N16*1.04</f>
        <v>0</v>
      </c>
      <c r="V16" s="142"/>
      <c r="W16" s="131"/>
      <c r="X16" s="131">
        <f>(T16*U16+V16*T16)*W16</f>
        <v>0</v>
      </c>
      <c r="Y16" s="134">
        <f>X16*1.302</f>
        <v>0</v>
      </c>
    </row>
    <row r="17" spans="1:25" x14ac:dyDescent="0.25">
      <c r="A17" s="137"/>
      <c r="B17" s="2"/>
      <c r="C17" s="2">
        <f t="shared" ref="C17:C18" si="25">F17+M17+T17</f>
        <v>0</v>
      </c>
      <c r="D17" s="131"/>
      <c r="E17" s="146">
        <f t="shared" ref="E17:E18" si="26">J17+K17</f>
        <v>0</v>
      </c>
      <c r="F17" s="6"/>
      <c r="G17" s="215"/>
      <c r="H17" s="142"/>
      <c r="I17" s="6"/>
      <c r="J17" s="6">
        <f t="shared" ref="J17:J18" si="27">(F17*G17+H17*F17)*I17</f>
        <v>0</v>
      </c>
      <c r="K17" s="134">
        <f t="shared" ref="K17:K18" si="28">J17*1.302</f>
        <v>0</v>
      </c>
      <c r="L17" s="146">
        <f t="shared" ref="L17:L18" si="29">Q17+R17</f>
        <v>0</v>
      </c>
      <c r="M17" s="6"/>
      <c r="N17" s="215">
        <f t="shared" ref="N17:N18" si="30">G17*1.04</f>
        <v>0</v>
      </c>
      <c r="O17" s="142"/>
      <c r="P17" s="6"/>
      <c r="Q17" s="6">
        <f t="shared" ref="Q17:Q18" si="31">(M17*N17+O17*M17)*P17</f>
        <v>0</v>
      </c>
      <c r="R17" s="134">
        <f t="shared" ref="R17:R18" si="32">Q17*1.302</f>
        <v>0</v>
      </c>
      <c r="S17" s="146">
        <f t="shared" ref="S17:S18" si="33">X17+Y17</f>
        <v>0</v>
      </c>
      <c r="T17" s="6"/>
      <c r="U17" s="215">
        <f t="shared" ref="U17:U18" si="34">N17*1.04</f>
        <v>0</v>
      </c>
      <c r="V17" s="142"/>
      <c r="W17" s="131"/>
      <c r="X17" s="131">
        <f t="shared" ref="X17:X18" si="35">(T17*U17+V17*T17)*W17</f>
        <v>0</v>
      </c>
      <c r="Y17" s="134">
        <f t="shared" ref="Y17:Y18" si="36">X17*1.302</f>
        <v>0</v>
      </c>
    </row>
    <row r="18" spans="1:25" ht="13.5" thickBot="1" x14ac:dyDescent="0.3">
      <c r="A18" s="208"/>
      <c r="B18" s="209"/>
      <c r="C18" s="209">
        <f t="shared" si="25"/>
        <v>0</v>
      </c>
      <c r="D18" s="210"/>
      <c r="E18" s="211">
        <f t="shared" si="26"/>
        <v>0</v>
      </c>
      <c r="F18" s="212"/>
      <c r="G18" s="279"/>
      <c r="H18" s="213"/>
      <c r="I18" s="212"/>
      <c r="J18" s="135">
        <f t="shared" si="27"/>
        <v>0</v>
      </c>
      <c r="K18" s="136">
        <f t="shared" si="28"/>
        <v>0</v>
      </c>
      <c r="L18" s="211">
        <f t="shared" si="29"/>
        <v>0</v>
      </c>
      <c r="M18" s="212"/>
      <c r="N18" s="215">
        <f t="shared" si="30"/>
        <v>0</v>
      </c>
      <c r="O18" s="213"/>
      <c r="P18" s="212"/>
      <c r="Q18" s="135">
        <f t="shared" si="31"/>
        <v>0</v>
      </c>
      <c r="R18" s="136">
        <f t="shared" si="32"/>
        <v>0</v>
      </c>
      <c r="S18" s="211">
        <f t="shared" si="33"/>
        <v>0</v>
      </c>
      <c r="T18" s="212"/>
      <c r="U18" s="215">
        <f t="shared" si="34"/>
        <v>0</v>
      </c>
      <c r="V18" s="213"/>
      <c r="W18" s="210"/>
      <c r="X18" s="141">
        <f t="shared" si="35"/>
        <v>0</v>
      </c>
      <c r="Y18" s="136">
        <f t="shared" si="36"/>
        <v>0</v>
      </c>
    </row>
    <row r="19" spans="1:25" ht="25.5" x14ac:dyDescent="0.25">
      <c r="A19" s="271" t="s">
        <v>218</v>
      </c>
      <c r="B19" s="272">
        <f>B20+B21+B22</f>
        <v>0</v>
      </c>
      <c r="C19" s="273">
        <f>C20+C21+C22</f>
        <v>0</v>
      </c>
      <c r="D19" s="274">
        <f>D20+D21+D22</f>
        <v>0</v>
      </c>
      <c r="E19" s="275">
        <f>SUM(E20:E22)</f>
        <v>0</v>
      </c>
      <c r="F19" s="273">
        <f t="shared" ref="F19:W19" si="37">F20+F21+F22</f>
        <v>0</v>
      </c>
      <c r="G19" s="276">
        <f t="shared" si="37"/>
        <v>0</v>
      </c>
      <c r="H19" s="277">
        <f t="shared" si="37"/>
        <v>0</v>
      </c>
      <c r="I19" s="273">
        <f t="shared" si="37"/>
        <v>0</v>
      </c>
      <c r="J19" s="274">
        <f>SUM(J20:J22)</f>
        <v>0</v>
      </c>
      <c r="K19" s="278">
        <f>SUM(K20:K22)</f>
        <v>0</v>
      </c>
      <c r="L19" s="275">
        <f>SUM(L20:L22)</f>
        <v>0</v>
      </c>
      <c r="M19" s="273">
        <f t="shared" ref="M19:R19" si="38">M20+M21+M22</f>
        <v>0</v>
      </c>
      <c r="N19" s="276">
        <f t="shared" si="38"/>
        <v>0</v>
      </c>
      <c r="O19" s="277">
        <f t="shared" si="38"/>
        <v>0</v>
      </c>
      <c r="P19" s="274">
        <f t="shared" si="38"/>
        <v>0</v>
      </c>
      <c r="Q19" s="274">
        <f>SUM(Q20:Q22)</f>
        <v>0</v>
      </c>
      <c r="R19" s="278">
        <f>SUM(R20:R22)</f>
        <v>0</v>
      </c>
      <c r="S19" s="275">
        <f>SUM(S20:S22)</f>
        <v>0</v>
      </c>
      <c r="T19" s="273">
        <f t="shared" ref="T19:Y19" si="39">T20+T21+T22</f>
        <v>0</v>
      </c>
      <c r="U19" s="276">
        <f t="shared" si="39"/>
        <v>0</v>
      </c>
      <c r="V19" s="277">
        <f t="shared" si="39"/>
        <v>0</v>
      </c>
      <c r="W19" s="274">
        <f t="shared" si="39"/>
        <v>0</v>
      </c>
      <c r="X19" s="274">
        <f>SUM(X20:X22)</f>
        <v>0</v>
      </c>
      <c r="Y19" s="278">
        <f>SUM(Y20:Y22)</f>
        <v>0</v>
      </c>
    </row>
    <row r="20" spans="1:25" x14ac:dyDescent="0.25">
      <c r="A20" s="137"/>
      <c r="B20" s="2"/>
      <c r="C20" s="2">
        <f>F20+M20+T20</f>
        <v>0</v>
      </c>
      <c r="D20" s="131"/>
      <c r="E20" s="146">
        <f>J20+K20</f>
        <v>0</v>
      </c>
      <c r="F20" s="6"/>
      <c r="G20" s="215"/>
      <c r="H20" s="142"/>
      <c r="I20" s="6"/>
      <c r="J20" s="6">
        <f>(F20*G20+H20*F20)*I20</f>
        <v>0</v>
      </c>
      <c r="K20" s="134">
        <f>J20*1.302</f>
        <v>0</v>
      </c>
      <c r="L20" s="146">
        <f>Q20+R20</f>
        <v>0</v>
      </c>
      <c r="M20" s="6"/>
      <c r="N20" s="215">
        <f>G20*1.04</f>
        <v>0</v>
      </c>
      <c r="O20" s="142"/>
      <c r="P20" s="6"/>
      <c r="Q20" s="6">
        <f>(M20*N20+O20*M20)*P20</f>
        <v>0</v>
      </c>
      <c r="R20" s="134">
        <f>Q20*1.302</f>
        <v>0</v>
      </c>
      <c r="S20" s="146">
        <f>X20+Y20</f>
        <v>0</v>
      </c>
      <c r="T20" s="6"/>
      <c r="U20" s="215">
        <f>N20*1.04</f>
        <v>0</v>
      </c>
      <c r="V20" s="142"/>
      <c r="W20" s="131"/>
      <c r="X20" s="131">
        <f>(T20*U20+V20*T20)*W20</f>
        <v>0</v>
      </c>
      <c r="Y20" s="134">
        <f>X20*1.302</f>
        <v>0</v>
      </c>
    </row>
    <row r="21" spans="1:25" x14ac:dyDescent="0.25">
      <c r="A21" s="137"/>
      <c r="B21" s="2"/>
      <c r="C21" s="2">
        <f t="shared" ref="C21:C22" si="40">F21+M21+T21</f>
        <v>0</v>
      </c>
      <c r="D21" s="131"/>
      <c r="E21" s="146">
        <f t="shared" ref="E21:E22" si="41">J21+K21</f>
        <v>0</v>
      </c>
      <c r="F21" s="6"/>
      <c r="G21" s="215"/>
      <c r="H21" s="142"/>
      <c r="I21" s="6"/>
      <c r="J21" s="6">
        <f t="shared" ref="J21:J22" si="42">(F21*G21+H21*F21)*I21</f>
        <v>0</v>
      </c>
      <c r="K21" s="134">
        <f t="shared" ref="K21:K22" si="43">J21*1.302</f>
        <v>0</v>
      </c>
      <c r="L21" s="146">
        <f t="shared" ref="L21:L22" si="44">Q21+R21</f>
        <v>0</v>
      </c>
      <c r="M21" s="6"/>
      <c r="N21" s="215">
        <f t="shared" ref="N21:N22" si="45">G21*1.04</f>
        <v>0</v>
      </c>
      <c r="O21" s="142"/>
      <c r="P21" s="6"/>
      <c r="Q21" s="6">
        <f t="shared" ref="Q21:Q22" si="46">(M21*N21+O21*M21)*P21</f>
        <v>0</v>
      </c>
      <c r="R21" s="134">
        <f t="shared" ref="R21:R22" si="47">Q21*1.302</f>
        <v>0</v>
      </c>
      <c r="S21" s="146">
        <f t="shared" ref="S21:S22" si="48">X21+Y21</f>
        <v>0</v>
      </c>
      <c r="T21" s="6"/>
      <c r="U21" s="215">
        <f t="shared" ref="U21:U22" si="49">N21*1.04</f>
        <v>0</v>
      </c>
      <c r="V21" s="142"/>
      <c r="W21" s="131"/>
      <c r="X21" s="131">
        <f t="shared" ref="X21:X22" si="50">(T21*U21+V21*T21)*W21</f>
        <v>0</v>
      </c>
      <c r="Y21" s="134">
        <f t="shared" ref="Y21:Y22" si="51">X21*1.302</f>
        <v>0</v>
      </c>
    </row>
    <row r="22" spans="1:25" ht="13.5" thickBot="1" x14ac:dyDescent="0.3">
      <c r="A22" s="138"/>
      <c r="B22" s="139"/>
      <c r="C22" s="139">
        <f t="shared" si="40"/>
        <v>0</v>
      </c>
      <c r="D22" s="141"/>
      <c r="E22" s="147">
        <f t="shared" si="41"/>
        <v>0</v>
      </c>
      <c r="F22" s="135"/>
      <c r="G22" s="216"/>
      <c r="H22" s="143"/>
      <c r="I22" s="135"/>
      <c r="J22" s="135">
        <f t="shared" si="42"/>
        <v>0</v>
      </c>
      <c r="K22" s="136">
        <f t="shared" si="43"/>
        <v>0</v>
      </c>
      <c r="L22" s="147">
        <f t="shared" si="44"/>
        <v>0</v>
      </c>
      <c r="M22" s="135"/>
      <c r="N22" s="216">
        <f t="shared" si="45"/>
        <v>0</v>
      </c>
      <c r="O22" s="143"/>
      <c r="P22" s="135"/>
      <c r="Q22" s="135">
        <f t="shared" si="46"/>
        <v>0</v>
      </c>
      <c r="R22" s="136">
        <f t="shared" si="47"/>
        <v>0</v>
      </c>
      <c r="S22" s="147">
        <f t="shared" si="48"/>
        <v>0</v>
      </c>
      <c r="T22" s="135"/>
      <c r="U22" s="216">
        <f t="shared" si="49"/>
        <v>0</v>
      </c>
      <c r="V22" s="143"/>
      <c r="W22" s="141"/>
      <c r="X22" s="141">
        <f t="shared" si="50"/>
        <v>0</v>
      </c>
      <c r="Y22" s="136">
        <f t="shared" si="51"/>
        <v>0</v>
      </c>
    </row>
    <row r="23" spans="1:25" ht="25.5" x14ac:dyDescent="0.25">
      <c r="A23" s="263" t="s">
        <v>219</v>
      </c>
      <c r="B23" s="264">
        <f>B24+B25+B26</f>
        <v>0</v>
      </c>
      <c r="C23" s="265">
        <f>C24+C25+C26</f>
        <v>0</v>
      </c>
      <c r="D23" s="266">
        <f>D24+D25+D26</f>
        <v>0</v>
      </c>
      <c r="E23" s="267">
        <f>SUM(E24:E26)</f>
        <v>0</v>
      </c>
      <c r="F23" s="265">
        <f t="shared" ref="F23:W23" si="52">F24+F25+F26</f>
        <v>0</v>
      </c>
      <c r="G23" s="268">
        <f t="shared" si="52"/>
        <v>0</v>
      </c>
      <c r="H23" s="269">
        <f t="shared" si="52"/>
        <v>0</v>
      </c>
      <c r="I23" s="265">
        <f t="shared" si="52"/>
        <v>0</v>
      </c>
      <c r="J23" s="274">
        <f>SUM(J24:J26)</f>
        <v>0</v>
      </c>
      <c r="K23" s="278">
        <f>SUM(K24:K26)</f>
        <v>0</v>
      </c>
      <c r="L23" s="267">
        <f>SUM(L24:L26)</f>
        <v>0</v>
      </c>
      <c r="M23" s="265">
        <f t="shared" ref="M23:R23" si="53">M24+M25+M26</f>
        <v>0</v>
      </c>
      <c r="N23" s="268">
        <f t="shared" si="53"/>
        <v>0</v>
      </c>
      <c r="O23" s="269">
        <f t="shared" si="53"/>
        <v>0</v>
      </c>
      <c r="P23" s="265">
        <f t="shared" si="53"/>
        <v>0</v>
      </c>
      <c r="Q23" s="274">
        <f>SUM(Q24:Q26)</f>
        <v>0</v>
      </c>
      <c r="R23" s="278">
        <f>SUM(R24:R26)</f>
        <v>0</v>
      </c>
      <c r="S23" s="267">
        <f>SUM(S24:S26)</f>
        <v>0</v>
      </c>
      <c r="T23" s="265">
        <f t="shared" ref="T23:Y23" si="54">T24+T25+T26</f>
        <v>0</v>
      </c>
      <c r="U23" s="268">
        <f t="shared" si="54"/>
        <v>0</v>
      </c>
      <c r="V23" s="269">
        <f t="shared" si="54"/>
        <v>0</v>
      </c>
      <c r="W23" s="266">
        <f t="shared" si="54"/>
        <v>0</v>
      </c>
      <c r="X23" s="274">
        <f>SUM(X24:X26)</f>
        <v>0</v>
      </c>
      <c r="Y23" s="278">
        <f>SUM(Y24:Y26)</f>
        <v>0</v>
      </c>
    </row>
    <row r="24" spans="1:25" x14ac:dyDescent="0.25">
      <c r="A24" s="137"/>
      <c r="B24" s="2"/>
      <c r="C24" s="2">
        <f>F24+M24+T24</f>
        <v>0</v>
      </c>
      <c r="D24" s="131"/>
      <c r="E24" s="146">
        <f>J24+K24</f>
        <v>0</v>
      </c>
      <c r="F24" s="6"/>
      <c r="G24" s="215"/>
      <c r="H24" s="142"/>
      <c r="I24" s="6"/>
      <c r="J24" s="6">
        <f>(F24*G24+H24*F24)*I24</f>
        <v>0</v>
      </c>
      <c r="K24" s="134">
        <f>J24*1.302</f>
        <v>0</v>
      </c>
      <c r="L24" s="146">
        <f>Q24+R24</f>
        <v>0</v>
      </c>
      <c r="M24" s="6"/>
      <c r="N24" s="215">
        <f>G24*1.04</f>
        <v>0</v>
      </c>
      <c r="O24" s="142"/>
      <c r="P24" s="6"/>
      <c r="Q24" s="6">
        <f>(M24*N24+O24*M24)*P24</f>
        <v>0</v>
      </c>
      <c r="R24" s="134">
        <f>Q24*1.302</f>
        <v>0</v>
      </c>
      <c r="S24" s="146">
        <f>X24+Y24</f>
        <v>0</v>
      </c>
      <c r="T24" s="6"/>
      <c r="U24" s="215">
        <f>N24*1.04</f>
        <v>0</v>
      </c>
      <c r="V24" s="142"/>
      <c r="W24" s="131"/>
      <c r="X24" s="131">
        <f>(T24*U24+V24*T24)*W24</f>
        <v>0</v>
      </c>
      <c r="Y24" s="134">
        <f>X24*1.302</f>
        <v>0</v>
      </c>
    </row>
    <row r="25" spans="1:25" x14ac:dyDescent="0.25">
      <c r="A25" s="137"/>
      <c r="B25" s="2"/>
      <c r="C25" s="2">
        <f t="shared" ref="C25:C26" si="55">F25+M25+T25</f>
        <v>0</v>
      </c>
      <c r="D25" s="131"/>
      <c r="E25" s="146">
        <f t="shared" ref="E25:E26" si="56">J25+K25</f>
        <v>0</v>
      </c>
      <c r="F25" s="6"/>
      <c r="G25" s="215"/>
      <c r="H25" s="142"/>
      <c r="I25" s="6"/>
      <c r="J25" s="6">
        <f t="shared" ref="J25:J26" si="57">(F25*G25+H25*F25)*I25</f>
        <v>0</v>
      </c>
      <c r="K25" s="134">
        <f t="shared" ref="K25:K26" si="58">J25*1.302</f>
        <v>0</v>
      </c>
      <c r="L25" s="146">
        <f t="shared" ref="L25:L26" si="59">Q25+R25</f>
        <v>0</v>
      </c>
      <c r="M25" s="6"/>
      <c r="N25" s="215">
        <f t="shared" ref="N25:N26" si="60">G25*1.04</f>
        <v>0</v>
      </c>
      <c r="O25" s="142"/>
      <c r="P25" s="6"/>
      <c r="Q25" s="6">
        <f t="shared" ref="Q25:Q26" si="61">(M25*N25+O25*M25)*P25</f>
        <v>0</v>
      </c>
      <c r="R25" s="134">
        <f t="shared" ref="R25:R26" si="62">Q25*1.302</f>
        <v>0</v>
      </c>
      <c r="S25" s="146">
        <f t="shared" ref="S25:S26" si="63">X25+Y25</f>
        <v>0</v>
      </c>
      <c r="T25" s="6"/>
      <c r="U25" s="215">
        <f t="shared" ref="U25:U26" si="64">N25*1.04</f>
        <v>0</v>
      </c>
      <c r="V25" s="142"/>
      <c r="W25" s="131"/>
      <c r="X25" s="131">
        <f t="shared" ref="X25:X26" si="65">(T25*U25+V25*T25)*W25</f>
        <v>0</v>
      </c>
      <c r="Y25" s="134">
        <f t="shared" ref="Y25:Y26" si="66">X25*1.302</f>
        <v>0</v>
      </c>
    </row>
    <row r="26" spans="1:25" ht="13.5" thickBot="1" x14ac:dyDescent="0.3">
      <c r="A26" s="208"/>
      <c r="B26" s="209"/>
      <c r="C26" s="209">
        <f t="shared" si="55"/>
        <v>0</v>
      </c>
      <c r="D26" s="210"/>
      <c r="E26" s="211">
        <f t="shared" si="56"/>
        <v>0</v>
      </c>
      <c r="F26" s="212"/>
      <c r="G26" s="279"/>
      <c r="H26" s="213"/>
      <c r="I26" s="212"/>
      <c r="J26" s="135">
        <f t="shared" si="57"/>
        <v>0</v>
      </c>
      <c r="K26" s="136">
        <f t="shared" si="58"/>
        <v>0</v>
      </c>
      <c r="L26" s="211">
        <f t="shared" si="59"/>
        <v>0</v>
      </c>
      <c r="M26" s="212"/>
      <c r="N26" s="215">
        <f t="shared" si="60"/>
        <v>0</v>
      </c>
      <c r="O26" s="213"/>
      <c r="P26" s="212"/>
      <c r="Q26" s="135">
        <f t="shared" si="61"/>
        <v>0</v>
      </c>
      <c r="R26" s="136">
        <f t="shared" si="62"/>
        <v>0</v>
      </c>
      <c r="S26" s="211">
        <f t="shared" si="63"/>
        <v>0</v>
      </c>
      <c r="T26" s="212"/>
      <c r="U26" s="215">
        <f t="shared" si="64"/>
        <v>0</v>
      </c>
      <c r="V26" s="213"/>
      <c r="W26" s="210"/>
      <c r="X26" s="141">
        <f t="shared" si="65"/>
        <v>0</v>
      </c>
      <c r="Y26" s="136">
        <f t="shared" si="66"/>
        <v>0</v>
      </c>
    </row>
    <row r="27" spans="1:25" ht="38.25" x14ac:dyDescent="0.25">
      <c r="A27" s="271" t="s">
        <v>220</v>
      </c>
      <c r="B27" s="272">
        <f>B28+B29+B30</f>
        <v>0</v>
      </c>
      <c r="C27" s="273">
        <f>C28+C29+C30</f>
        <v>0</v>
      </c>
      <c r="D27" s="274">
        <f>D28+D29+D30</f>
        <v>0</v>
      </c>
      <c r="E27" s="275">
        <f>SUM(E28:E30)</f>
        <v>0</v>
      </c>
      <c r="F27" s="273">
        <f t="shared" ref="F27:W27" si="67">F28+F29+F30</f>
        <v>0</v>
      </c>
      <c r="G27" s="276">
        <f t="shared" si="67"/>
        <v>0</v>
      </c>
      <c r="H27" s="277">
        <f t="shared" si="67"/>
        <v>0</v>
      </c>
      <c r="I27" s="273">
        <f t="shared" si="67"/>
        <v>0</v>
      </c>
      <c r="J27" s="274">
        <f>SUM(J28:J30)</f>
        <v>0</v>
      </c>
      <c r="K27" s="278">
        <f>SUM(K28:K30)</f>
        <v>0</v>
      </c>
      <c r="L27" s="275">
        <f>SUM(L28:L30)</f>
        <v>0</v>
      </c>
      <c r="M27" s="273">
        <f t="shared" ref="M27:R27" si="68">M28+M29+M30</f>
        <v>0</v>
      </c>
      <c r="N27" s="276">
        <f t="shared" si="68"/>
        <v>0</v>
      </c>
      <c r="O27" s="277">
        <f t="shared" si="68"/>
        <v>0</v>
      </c>
      <c r="P27" s="274">
        <f t="shared" si="68"/>
        <v>0</v>
      </c>
      <c r="Q27" s="274">
        <f>SUM(Q28:Q30)</f>
        <v>0</v>
      </c>
      <c r="R27" s="278">
        <f>SUM(R28:R30)</f>
        <v>0</v>
      </c>
      <c r="S27" s="275">
        <f>SUM(S28:S30)</f>
        <v>0</v>
      </c>
      <c r="T27" s="273">
        <f t="shared" ref="T27:Y27" si="69">T28+T29+T30</f>
        <v>0</v>
      </c>
      <c r="U27" s="276">
        <f t="shared" si="69"/>
        <v>0</v>
      </c>
      <c r="V27" s="277">
        <f t="shared" si="69"/>
        <v>0</v>
      </c>
      <c r="W27" s="274">
        <f t="shared" si="69"/>
        <v>0</v>
      </c>
      <c r="X27" s="274">
        <f>SUM(X28:X30)</f>
        <v>0</v>
      </c>
      <c r="Y27" s="278">
        <f>SUM(Y28:Y30)</f>
        <v>0</v>
      </c>
    </row>
    <row r="28" spans="1:25" x14ac:dyDescent="0.25">
      <c r="A28" s="137"/>
      <c r="B28" s="2"/>
      <c r="C28" s="2">
        <f>F28+M28+T28</f>
        <v>0</v>
      </c>
      <c r="D28" s="131"/>
      <c r="E28" s="146">
        <f>J28+K28</f>
        <v>0</v>
      </c>
      <c r="F28" s="6"/>
      <c r="G28" s="215"/>
      <c r="H28" s="142"/>
      <c r="I28" s="6"/>
      <c r="J28" s="6">
        <f>(F28*G28+H28*F28)*I28</f>
        <v>0</v>
      </c>
      <c r="K28" s="134">
        <f>J28*1.302</f>
        <v>0</v>
      </c>
      <c r="L28" s="146">
        <f>Q28+R28</f>
        <v>0</v>
      </c>
      <c r="M28" s="6"/>
      <c r="N28" s="215">
        <f>G28*1.04</f>
        <v>0</v>
      </c>
      <c r="O28" s="142"/>
      <c r="P28" s="6"/>
      <c r="Q28" s="6">
        <f>(M28*N28+O28*M28)*P28</f>
        <v>0</v>
      </c>
      <c r="R28" s="134">
        <f>Q28*1.302</f>
        <v>0</v>
      </c>
      <c r="S28" s="146">
        <f>X28+Y28</f>
        <v>0</v>
      </c>
      <c r="T28" s="6"/>
      <c r="U28" s="215">
        <f>N28*1.04</f>
        <v>0</v>
      </c>
      <c r="V28" s="142"/>
      <c r="W28" s="131"/>
      <c r="X28" s="131">
        <f>(T28*U28+V28*T28)*W28</f>
        <v>0</v>
      </c>
      <c r="Y28" s="134">
        <f>X28*1.302</f>
        <v>0</v>
      </c>
    </row>
    <row r="29" spans="1:25" x14ac:dyDescent="0.25">
      <c r="A29" s="137"/>
      <c r="B29" s="2"/>
      <c r="C29" s="2">
        <f t="shared" ref="C29:C30" si="70">F29+M29+T29</f>
        <v>0</v>
      </c>
      <c r="D29" s="131"/>
      <c r="E29" s="146">
        <f t="shared" ref="E29:E30" si="71">J29+K29</f>
        <v>0</v>
      </c>
      <c r="F29" s="6"/>
      <c r="G29" s="215"/>
      <c r="H29" s="142"/>
      <c r="I29" s="6"/>
      <c r="J29" s="6">
        <f t="shared" ref="J29:J30" si="72">(F29*G29+H29*F29)*I29</f>
        <v>0</v>
      </c>
      <c r="K29" s="134">
        <f t="shared" ref="K29:K30" si="73">J29*1.302</f>
        <v>0</v>
      </c>
      <c r="L29" s="146">
        <f t="shared" ref="L29:L30" si="74">Q29+R29</f>
        <v>0</v>
      </c>
      <c r="M29" s="6"/>
      <c r="N29" s="215">
        <f t="shared" ref="N29:N30" si="75">G29*1.04</f>
        <v>0</v>
      </c>
      <c r="O29" s="142"/>
      <c r="P29" s="6"/>
      <c r="Q29" s="6">
        <f t="shared" ref="Q29:Q30" si="76">(M29*N29+O29*M29)*P29</f>
        <v>0</v>
      </c>
      <c r="R29" s="134">
        <f t="shared" ref="R29:R30" si="77">Q29*1.302</f>
        <v>0</v>
      </c>
      <c r="S29" s="146">
        <f t="shared" ref="S29:S30" si="78">X29+Y29</f>
        <v>0</v>
      </c>
      <c r="T29" s="6"/>
      <c r="U29" s="215">
        <f t="shared" ref="U29:U30" si="79">N29*1.04</f>
        <v>0</v>
      </c>
      <c r="V29" s="142"/>
      <c r="W29" s="131"/>
      <c r="X29" s="131">
        <f t="shared" ref="X29:X30" si="80">(T29*U29+V29*T29)*W29</f>
        <v>0</v>
      </c>
      <c r="Y29" s="134">
        <f t="shared" ref="Y29:Y30" si="81">X29*1.302</f>
        <v>0</v>
      </c>
    </row>
    <row r="30" spans="1:25" ht="13.5" thickBot="1" x14ac:dyDescent="0.3">
      <c r="A30" s="138"/>
      <c r="B30" s="139"/>
      <c r="C30" s="139">
        <f t="shared" si="70"/>
        <v>0</v>
      </c>
      <c r="D30" s="141"/>
      <c r="E30" s="147">
        <f t="shared" si="71"/>
        <v>0</v>
      </c>
      <c r="F30" s="240"/>
      <c r="G30" s="240"/>
      <c r="H30" s="241"/>
      <c r="I30" s="240"/>
      <c r="J30" s="135">
        <f t="shared" si="72"/>
        <v>0</v>
      </c>
      <c r="K30" s="136">
        <f t="shared" si="73"/>
        <v>0</v>
      </c>
      <c r="L30" s="147">
        <f t="shared" si="74"/>
        <v>0</v>
      </c>
      <c r="M30" s="135"/>
      <c r="N30" s="216">
        <f t="shared" si="75"/>
        <v>0</v>
      </c>
      <c r="O30" s="143"/>
      <c r="P30" s="135"/>
      <c r="Q30" s="135">
        <f t="shared" si="76"/>
        <v>0</v>
      </c>
      <c r="R30" s="136">
        <f t="shared" si="77"/>
        <v>0</v>
      </c>
      <c r="S30" s="147">
        <f t="shared" si="78"/>
        <v>0</v>
      </c>
      <c r="T30" s="135"/>
      <c r="U30" s="216">
        <f t="shared" si="79"/>
        <v>0</v>
      </c>
      <c r="V30" s="143"/>
      <c r="W30" s="135"/>
      <c r="X30" s="141">
        <f t="shared" si="80"/>
        <v>0</v>
      </c>
      <c r="Y30" s="136">
        <f t="shared" si="81"/>
        <v>0</v>
      </c>
    </row>
    <row r="31" spans="1:25" ht="32.25" customHeight="1" thickBot="1" x14ac:dyDescent="0.3">
      <c r="A31" s="225" t="s">
        <v>212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</row>
    <row r="32" spans="1:25" ht="31.5" customHeight="1" x14ac:dyDescent="0.25">
      <c r="A32" s="226" t="s">
        <v>192</v>
      </c>
      <c r="B32" s="219">
        <v>2024</v>
      </c>
      <c r="C32" s="227"/>
      <c r="D32" s="228"/>
      <c r="E32" s="219">
        <v>2025</v>
      </c>
      <c r="F32" s="227"/>
      <c r="G32" s="228"/>
      <c r="H32" s="219">
        <v>2026</v>
      </c>
      <c r="I32" s="227"/>
      <c r="J32" s="228"/>
      <c r="K32" s="229" t="s">
        <v>184</v>
      </c>
      <c r="L32" s="219" t="s">
        <v>208</v>
      </c>
      <c r="M32" s="228"/>
      <c r="N32" s="229" t="s">
        <v>2</v>
      </c>
      <c r="O32" s="219" t="s">
        <v>209</v>
      </c>
      <c r="P32" s="228"/>
      <c r="Q32" s="230" t="s">
        <v>6</v>
      </c>
      <c r="R32" s="219" t="s">
        <v>213</v>
      </c>
      <c r="S32" s="220"/>
    </row>
    <row r="33" spans="1:19" ht="38.25" x14ac:dyDescent="0.25">
      <c r="A33" s="231"/>
      <c r="B33" s="120" t="s">
        <v>200</v>
      </c>
      <c r="C33" s="120" t="s">
        <v>183</v>
      </c>
      <c r="D33" s="120" t="s">
        <v>177</v>
      </c>
      <c r="E33" s="150" t="s">
        <v>200</v>
      </c>
      <c r="F33" s="150" t="s">
        <v>183</v>
      </c>
      <c r="G33" s="150" t="s">
        <v>177</v>
      </c>
      <c r="H33" s="150" t="s">
        <v>200</v>
      </c>
      <c r="I33" s="150" t="s">
        <v>183</v>
      </c>
      <c r="J33" s="150" t="s">
        <v>177</v>
      </c>
      <c r="K33" s="156"/>
      <c r="L33" s="120" t="s">
        <v>178</v>
      </c>
      <c r="M33" s="121" t="s">
        <v>1</v>
      </c>
      <c r="N33" s="156"/>
      <c r="O33" s="120" t="s">
        <v>178</v>
      </c>
      <c r="P33" s="121" t="s">
        <v>1</v>
      </c>
      <c r="Q33" s="155"/>
      <c r="R33" s="75" t="s">
        <v>178</v>
      </c>
      <c r="S33" s="144" t="s">
        <v>1</v>
      </c>
    </row>
    <row r="34" spans="1:19" s="148" customFormat="1" x14ac:dyDescent="0.25">
      <c r="A34" s="232">
        <v>1</v>
      </c>
      <c r="B34" s="120">
        <v>2</v>
      </c>
      <c r="C34" s="120">
        <v>3</v>
      </c>
      <c r="D34" s="120">
        <v>4</v>
      </c>
      <c r="E34" s="150">
        <v>5</v>
      </c>
      <c r="F34" s="150">
        <v>6</v>
      </c>
      <c r="G34" s="150">
        <v>7</v>
      </c>
      <c r="H34" s="150">
        <v>5</v>
      </c>
      <c r="I34" s="150">
        <v>6</v>
      </c>
      <c r="J34" s="150">
        <v>7</v>
      </c>
      <c r="K34" s="199">
        <v>8</v>
      </c>
      <c r="L34" s="120">
        <v>9</v>
      </c>
      <c r="M34" s="121">
        <v>10</v>
      </c>
      <c r="N34" s="199">
        <v>11</v>
      </c>
      <c r="O34" s="120">
        <v>12</v>
      </c>
      <c r="P34" s="121">
        <v>13</v>
      </c>
      <c r="Q34" s="200">
        <v>14</v>
      </c>
      <c r="R34" s="75">
        <v>15</v>
      </c>
      <c r="S34" s="144">
        <v>16</v>
      </c>
    </row>
    <row r="35" spans="1:19" ht="38.25" x14ac:dyDescent="0.25">
      <c r="A35" s="233" t="s">
        <v>210</v>
      </c>
      <c r="B35" s="123">
        <f>B36+B37+B38+B39+B40</f>
        <v>0</v>
      </c>
      <c r="C35" s="120" t="s">
        <v>115</v>
      </c>
      <c r="D35" s="123">
        <f>D36+D37+D38+D39+D40</f>
        <v>0</v>
      </c>
      <c r="E35" s="123">
        <f>E36+E37+E38+E39+E40</f>
        <v>0</v>
      </c>
      <c r="F35" s="120" t="s">
        <v>115</v>
      </c>
      <c r="G35" s="123">
        <f>G36+G37+G38+G39+G40</f>
        <v>0</v>
      </c>
      <c r="H35" s="123">
        <f>H36+H37+H38+H39+H40</f>
        <v>0</v>
      </c>
      <c r="I35" s="120" t="s">
        <v>115</v>
      </c>
      <c r="J35" s="123">
        <f>J36+J37+J38+J39+J40</f>
        <v>0</v>
      </c>
      <c r="K35" s="122">
        <f>L35+M35</f>
        <v>0</v>
      </c>
      <c r="L35" s="123">
        <f>(E36*F36*G36)+(E37*F37*G37)+(E38*F38*G38)+(E39*F39*G39)+(E40*F40*G40)</f>
        <v>0</v>
      </c>
      <c r="M35" s="123">
        <f>L35*1.3</f>
        <v>0</v>
      </c>
      <c r="N35" s="122">
        <f>O35+P35</f>
        <v>0</v>
      </c>
      <c r="O35" s="123">
        <f>L35*1.04</f>
        <v>0</v>
      </c>
      <c r="P35" s="123">
        <f>O35*1.3</f>
        <v>0</v>
      </c>
      <c r="Q35" s="122">
        <f>R35+S35</f>
        <v>0</v>
      </c>
      <c r="R35" s="123">
        <f>O35*1.04</f>
        <v>0</v>
      </c>
      <c r="S35" s="234">
        <f>R35*1.3</f>
        <v>0</v>
      </c>
    </row>
    <row r="36" spans="1:19" x14ac:dyDescent="0.25">
      <c r="A36" s="235"/>
      <c r="B36" s="77"/>
      <c r="C36" s="5"/>
      <c r="D36" s="77"/>
      <c r="E36" s="77"/>
      <c r="F36" s="5"/>
      <c r="G36" s="77"/>
      <c r="H36" s="77"/>
      <c r="I36" s="5"/>
      <c r="J36" s="77"/>
      <c r="K36" s="79">
        <f>E36*F36*G36</f>
        <v>0</v>
      </c>
      <c r="L36" s="76" t="s">
        <v>115</v>
      </c>
      <c r="M36" s="76" t="s">
        <v>115</v>
      </c>
      <c r="N36" s="79" t="s">
        <v>115</v>
      </c>
      <c r="O36" s="79"/>
      <c r="P36" s="79"/>
      <c r="Q36" s="79" t="s">
        <v>115</v>
      </c>
      <c r="R36" s="79"/>
      <c r="S36" s="236"/>
    </row>
    <row r="37" spans="1:19" x14ac:dyDescent="0.25">
      <c r="A37" s="237"/>
      <c r="B37" s="76"/>
      <c r="C37" s="6"/>
      <c r="D37" s="76"/>
      <c r="E37" s="76"/>
      <c r="F37" s="6"/>
      <c r="G37" s="76"/>
      <c r="H37" s="76"/>
      <c r="I37" s="6"/>
      <c r="J37" s="76"/>
      <c r="K37" s="79">
        <f>E37*F37*G37</f>
        <v>0</v>
      </c>
      <c r="L37" s="76" t="s">
        <v>115</v>
      </c>
      <c r="M37" s="76" t="s">
        <v>115</v>
      </c>
      <c r="N37" s="79" t="s">
        <v>115</v>
      </c>
      <c r="O37" s="76" t="s">
        <v>115</v>
      </c>
      <c r="P37" s="76" t="s">
        <v>115</v>
      </c>
      <c r="Q37" s="79" t="s">
        <v>115</v>
      </c>
      <c r="R37" s="76" t="s">
        <v>115</v>
      </c>
      <c r="S37" s="238" t="s">
        <v>115</v>
      </c>
    </row>
    <row r="38" spans="1:19" x14ac:dyDescent="0.25">
      <c r="A38" s="237"/>
      <c r="B38" s="76"/>
      <c r="C38" s="6"/>
      <c r="D38" s="76"/>
      <c r="E38" s="76"/>
      <c r="F38" s="6"/>
      <c r="G38" s="76"/>
      <c r="H38" s="76"/>
      <c r="I38" s="6"/>
      <c r="J38" s="76"/>
      <c r="K38" s="79">
        <f>E38*F38*G38</f>
        <v>0</v>
      </c>
      <c r="L38" s="76" t="s">
        <v>115</v>
      </c>
      <c r="M38" s="76" t="s">
        <v>115</v>
      </c>
      <c r="N38" s="79" t="s">
        <v>115</v>
      </c>
      <c r="O38" s="76" t="s">
        <v>115</v>
      </c>
      <c r="P38" s="76" t="s">
        <v>115</v>
      </c>
      <c r="Q38" s="79" t="s">
        <v>115</v>
      </c>
      <c r="R38" s="76" t="s">
        <v>115</v>
      </c>
      <c r="S38" s="238" t="s">
        <v>115</v>
      </c>
    </row>
    <row r="39" spans="1:19" x14ac:dyDescent="0.25">
      <c r="A39" s="235"/>
      <c r="B39" s="77"/>
      <c r="C39" s="5"/>
      <c r="D39" s="77"/>
      <c r="E39" s="77"/>
      <c r="F39" s="5"/>
      <c r="G39" s="77"/>
      <c r="H39" s="77"/>
      <c r="I39" s="5"/>
      <c r="J39" s="77"/>
      <c r="K39" s="79">
        <f>E39*F39*G39</f>
        <v>0</v>
      </c>
      <c r="L39" s="76" t="s">
        <v>115</v>
      </c>
      <c r="M39" s="76" t="s">
        <v>115</v>
      </c>
      <c r="N39" s="79" t="s">
        <v>115</v>
      </c>
      <c r="O39" s="76" t="s">
        <v>115</v>
      </c>
      <c r="P39" s="76" t="s">
        <v>115</v>
      </c>
      <c r="Q39" s="79" t="s">
        <v>115</v>
      </c>
      <c r="R39" s="76" t="s">
        <v>115</v>
      </c>
      <c r="S39" s="238" t="s">
        <v>115</v>
      </c>
    </row>
    <row r="40" spans="1:19" x14ac:dyDescent="0.25">
      <c r="A40" s="235"/>
      <c r="B40" s="77"/>
      <c r="C40" s="5"/>
      <c r="D40" s="77"/>
      <c r="E40" s="77"/>
      <c r="F40" s="5"/>
      <c r="G40" s="77"/>
      <c r="H40" s="77"/>
      <c r="I40" s="5"/>
      <c r="J40" s="77"/>
      <c r="K40" s="79">
        <f>E40*F40*G40</f>
        <v>0</v>
      </c>
      <c r="L40" s="76" t="s">
        <v>115</v>
      </c>
      <c r="M40" s="76" t="s">
        <v>115</v>
      </c>
      <c r="N40" s="79" t="s">
        <v>115</v>
      </c>
      <c r="O40" s="76" t="s">
        <v>115</v>
      </c>
      <c r="P40" s="76" t="s">
        <v>115</v>
      </c>
      <c r="Q40" s="79" t="s">
        <v>115</v>
      </c>
      <c r="R40" s="76" t="s">
        <v>115</v>
      </c>
      <c r="S40" s="238" t="s">
        <v>115</v>
      </c>
    </row>
    <row r="41" spans="1:19" ht="51" x14ac:dyDescent="0.25">
      <c r="A41" s="233" t="s">
        <v>214</v>
      </c>
      <c r="B41" s="123">
        <f>B42+B43+B44+B45+B46</f>
        <v>0</v>
      </c>
      <c r="C41" s="120" t="s">
        <v>115</v>
      </c>
      <c r="D41" s="123">
        <f>D42+D43+D44+D45+D46</f>
        <v>0</v>
      </c>
      <c r="E41" s="123">
        <f>E42+E43+E44+E45+E46</f>
        <v>0</v>
      </c>
      <c r="F41" s="120" t="s">
        <v>115</v>
      </c>
      <c r="G41" s="123">
        <f>G42+G43+G44+G45+G46</f>
        <v>0</v>
      </c>
      <c r="H41" s="123">
        <f>H42+H43+H44+H45+H46</f>
        <v>0</v>
      </c>
      <c r="I41" s="120" t="s">
        <v>115</v>
      </c>
      <c r="J41" s="123">
        <f>J42+J43+J44+J45+J46</f>
        <v>0</v>
      </c>
      <c r="K41" s="122">
        <f>L41+M41</f>
        <v>0</v>
      </c>
      <c r="L41" s="123">
        <f>(E42*F42*G42)+(E43*F43*G43)+(E44*F44*G44)+(E45*F45*G45)+(E46*F46*G46)</f>
        <v>0</v>
      </c>
      <c r="M41" s="123">
        <f>L41*1.3</f>
        <v>0</v>
      </c>
      <c r="N41" s="122">
        <f>O41+P41</f>
        <v>0</v>
      </c>
      <c r="O41" s="123">
        <f>L41*1.04</f>
        <v>0</v>
      </c>
      <c r="P41" s="123">
        <f>O41*1.3</f>
        <v>0</v>
      </c>
      <c r="Q41" s="122">
        <f>R41+S41</f>
        <v>0</v>
      </c>
      <c r="R41" s="123">
        <f>O41*1.04</f>
        <v>0</v>
      </c>
      <c r="S41" s="234">
        <f>R41*1.3</f>
        <v>0</v>
      </c>
    </row>
    <row r="42" spans="1:19" x14ac:dyDescent="0.25">
      <c r="A42" s="235"/>
      <c r="B42" s="77"/>
      <c r="C42" s="5"/>
      <c r="D42" s="77"/>
      <c r="E42" s="77"/>
      <c r="F42" s="5"/>
      <c r="G42" s="77"/>
      <c r="H42" s="77"/>
      <c r="I42" s="5"/>
      <c r="J42" s="77"/>
      <c r="K42" s="79">
        <f>K43+K44+K45+K46</f>
        <v>0</v>
      </c>
      <c r="L42" s="76" t="s">
        <v>115</v>
      </c>
      <c r="M42" s="76" t="s">
        <v>115</v>
      </c>
      <c r="N42" s="79" t="s">
        <v>115</v>
      </c>
      <c r="O42" s="76" t="s">
        <v>115</v>
      </c>
      <c r="P42" s="76" t="s">
        <v>115</v>
      </c>
      <c r="Q42" s="79" t="s">
        <v>115</v>
      </c>
      <c r="R42" s="76" t="s">
        <v>115</v>
      </c>
      <c r="S42" s="238" t="s">
        <v>115</v>
      </c>
    </row>
    <row r="43" spans="1:19" x14ac:dyDescent="0.25">
      <c r="A43" s="237"/>
      <c r="B43" s="76"/>
      <c r="C43" s="6"/>
      <c r="D43" s="76"/>
      <c r="E43" s="76"/>
      <c r="F43" s="6"/>
      <c r="G43" s="76"/>
      <c r="H43" s="76"/>
      <c r="I43" s="6"/>
      <c r="J43" s="76"/>
      <c r="K43" s="79">
        <f>E43*F43*G43</f>
        <v>0</v>
      </c>
      <c r="L43" s="76" t="s">
        <v>115</v>
      </c>
      <c r="M43" s="76" t="s">
        <v>115</v>
      </c>
      <c r="N43" s="79" t="s">
        <v>115</v>
      </c>
      <c r="O43" s="76" t="s">
        <v>115</v>
      </c>
      <c r="P43" s="76" t="s">
        <v>115</v>
      </c>
      <c r="Q43" s="79" t="s">
        <v>115</v>
      </c>
      <c r="R43" s="76" t="s">
        <v>115</v>
      </c>
      <c r="S43" s="238" t="s">
        <v>115</v>
      </c>
    </row>
    <row r="44" spans="1:19" x14ac:dyDescent="0.25">
      <c r="A44" s="237"/>
      <c r="B44" s="76"/>
      <c r="C44" s="6"/>
      <c r="D44" s="76"/>
      <c r="E44" s="76"/>
      <c r="F44" s="6"/>
      <c r="G44" s="76"/>
      <c r="H44" s="76"/>
      <c r="I44" s="6"/>
      <c r="J44" s="76"/>
      <c r="K44" s="79">
        <f>E44*F44*G44</f>
        <v>0</v>
      </c>
      <c r="L44" s="76" t="s">
        <v>115</v>
      </c>
      <c r="M44" s="76" t="s">
        <v>115</v>
      </c>
      <c r="N44" s="79" t="s">
        <v>115</v>
      </c>
      <c r="O44" s="76" t="s">
        <v>115</v>
      </c>
      <c r="P44" s="76" t="s">
        <v>115</v>
      </c>
      <c r="Q44" s="79" t="s">
        <v>115</v>
      </c>
      <c r="R44" s="76" t="s">
        <v>115</v>
      </c>
      <c r="S44" s="238" t="s">
        <v>115</v>
      </c>
    </row>
    <row r="45" spans="1:19" x14ac:dyDescent="0.25">
      <c r="A45" s="235"/>
      <c r="B45" s="77"/>
      <c r="C45" s="5"/>
      <c r="D45" s="77"/>
      <c r="E45" s="77"/>
      <c r="F45" s="5"/>
      <c r="G45" s="77"/>
      <c r="H45" s="77"/>
      <c r="I45" s="5"/>
      <c r="J45" s="77"/>
      <c r="K45" s="79">
        <f>E45*F45*G45</f>
        <v>0</v>
      </c>
      <c r="L45" s="76" t="s">
        <v>115</v>
      </c>
      <c r="M45" s="76" t="s">
        <v>115</v>
      </c>
      <c r="N45" s="79" t="s">
        <v>115</v>
      </c>
      <c r="O45" s="76" t="s">
        <v>115</v>
      </c>
      <c r="P45" s="76" t="s">
        <v>115</v>
      </c>
      <c r="Q45" s="79" t="s">
        <v>115</v>
      </c>
      <c r="R45" s="76" t="s">
        <v>115</v>
      </c>
      <c r="S45" s="238" t="s">
        <v>115</v>
      </c>
    </row>
    <row r="46" spans="1:19" x14ac:dyDescent="0.25">
      <c r="A46" s="235"/>
      <c r="B46" s="77"/>
      <c r="C46" s="5"/>
      <c r="D46" s="77"/>
      <c r="E46" s="77"/>
      <c r="F46" s="5"/>
      <c r="G46" s="77"/>
      <c r="H46" s="77"/>
      <c r="I46" s="5"/>
      <c r="J46" s="77"/>
      <c r="K46" s="79">
        <f>E46*F46*G46</f>
        <v>0</v>
      </c>
      <c r="L46" s="76" t="s">
        <v>115</v>
      </c>
      <c r="M46" s="76" t="s">
        <v>115</v>
      </c>
      <c r="N46" s="79" t="s">
        <v>115</v>
      </c>
      <c r="O46" s="76" t="s">
        <v>115</v>
      </c>
      <c r="P46" s="76" t="s">
        <v>115</v>
      </c>
      <c r="Q46" s="79" t="s">
        <v>115</v>
      </c>
      <c r="R46" s="76" t="s">
        <v>115</v>
      </c>
      <c r="S46" s="238" t="s">
        <v>115</v>
      </c>
    </row>
    <row r="47" spans="1:19" ht="18" customHeight="1" thickBot="1" x14ac:dyDescent="0.3">
      <c r="A47" s="284" t="s">
        <v>179</v>
      </c>
      <c r="B47" s="239">
        <f>B35+B41</f>
        <v>0</v>
      </c>
      <c r="C47" s="239" t="s">
        <v>115</v>
      </c>
      <c r="D47" s="239">
        <f>D35+D41</f>
        <v>0</v>
      </c>
      <c r="E47" s="239">
        <f>E35+E41</f>
        <v>0</v>
      </c>
      <c r="F47" s="239" t="s">
        <v>115</v>
      </c>
      <c r="G47" s="239">
        <f>G35+G41</f>
        <v>0</v>
      </c>
      <c r="H47" s="239">
        <f>H35+H41</f>
        <v>0</v>
      </c>
      <c r="I47" s="239" t="s">
        <v>115</v>
      </c>
      <c r="J47" s="239">
        <f>J35+J41</f>
        <v>0</v>
      </c>
      <c r="K47" s="239">
        <f>K35+K41</f>
        <v>0</v>
      </c>
      <c r="L47" s="239">
        <f>L35+L41</f>
        <v>0</v>
      </c>
      <c r="M47" s="239">
        <f>M35+M41</f>
        <v>0</v>
      </c>
      <c r="N47" s="239">
        <f>N35+N41</f>
        <v>0</v>
      </c>
      <c r="O47" s="239">
        <f>O35+O41</f>
        <v>0</v>
      </c>
      <c r="P47" s="239">
        <f>P35+P41</f>
        <v>0</v>
      </c>
      <c r="Q47" s="239">
        <f>Q35+Q41</f>
        <v>0</v>
      </c>
      <c r="R47" s="239">
        <f>R35+R41</f>
        <v>0</v>
      </c>
      <c r="S47" s="285">
        <f>S35+S41</f>
        <v>0</v>
      </c>
    </row>
    <row r="49" spans="1:16" x14ac:dyDescent="0.25">
      <c r="A49" s="124" t="s">
        <v>201</v>
      </c>
      <c r="B49" s="125">
        <v>1780.6</v>
      </c>
      <c r="C49" s="125" t="s">
        <v>202</v>
      </c>
      <c r="D49" s="201"/>
      <c r="E49" s="201"/>
      <c r="L49" s="7">
        <f>L10+N47</f>
        <v>0</v>
      </c>
      <c r="M49" s="7"/>
      <c r="N49" s="7"/>
      <c r="O49" s="7"/>
      <c r="P49" s="7"/>
    </row>
    <row r="50" spans="1:16" x14ac:dyDescent="0.25">
      <c r="A50" s="124" t="s">
        <v>206</v>
      </c>
      <c r="B50" s="125">
        <v>1979</v>
      </c>
      <c r="C50" s="125" t="s">
        <v>207</v>
      </c>
    </row>
    <row r="51" spans="1:16" x14ac:dyDescent="0.25">
      <c r="B51" s="127"/>
      <c r="C51" s="127"/>
    </row>
  </sheetData>
  <mergeCells count="41">
    <mergeCell ref="E32:G32"/>
    <mergeCell ref="H32:J32"/>
    <mergeCell ref="L32:M32"/>
    <mergeCell ref="O32:P32"/>
    <mergeCell ref="R32:S32"/>
    <mergeCell ref="K32:K33"/>
    <mergeCell ref="N32:N33"/>
    <mergeCell ref="Q32:Q33"/>
    <mergeCell ref="R7:R8"/>
    <mergeCell ref="S6:Y6"/>
    <mergeCell ref="S7:S8"/>
    <mergeCell ref="T7:T8"/>
    <mergeCell ref="V7:V8"/>
    <mergeCell ref="W7:W8"/>
    <mergeCell ref="X7:X8"/>
    <mergeCell ref="Y7:Y8"/>
    <mergeCell ref="Q7:Q8"/>
    <mergeCell ref="F7:F8"/>
    <mergeCell ref="G7:G8"/>
    <mergeCell ref="H7:H8"/>
    <mergeCell ref="I7:I8"/>
    <mergeCell ref="J7:J8"/>
    <mergeCell ref="K7:K8"/>
    <mergeCell ref="P7:P8"/>
    <mergeCell ref="A31:R31"/>
    <mergeCell ref="E7:E8"/>
    <mergeCell ref="L6:R6"/>
    <mergeCell ref="E6:K6"/>
    <mergeCell ref="L7:L8"/>
    <mergeCell ref="M7:M8"/>
    <mergeCell ref="O7:O8"/>
    <mergeCell ref="B32:D32"/>
    <mergeCell ref="V1:W1"/>
    <mergeCell ref="A2:W2"/>
    <mergeCell ref="A4:W4"/>
    <mergeCell ref="B6:B8"/>
    <mergeCell ref="A6:A8"/>
    <mergeCell ref="D6:D8"/>
    <mergeCell ref="C6:C8"/>
    <mergeCell ref="A3:W3"/>
    <mergeCell ref="A32:A33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tabSelected="1" view="pageBreakPreview" zoomScale="60" zoomScaleNormal="55" workbookViewId="0">
      <selection activeCell="B12" sqref="B12:G12"/>
    </sheetView>
  </sheetViews>
  <sheetFormatPr defaultRowHeight="15" x14ac:dyDescent="0.25"/>
  <cols>
    <col min="1" max="1" width="65" style="57" customWidth="1"/>
    <col min="2" max="4" width="15" style="57" customWidth="1"/>
    <col min="5" max="6" width="25" style="57" customWidth="1"/>
    <col min="7" max="7" width="22" style="57" customWidth="1"/>
    <col min="8" max="8" width="28.140625" customWidth="1"/>
    <col min="9" max="9" width="13.140625" hidden="1" customWidth="1"/>
    <col min="10" max="10" width="0" hidden="1" customWidth="1"/>
    <col min="11" max="11" width="12.5703125" hidden="1" customWidth="1"/>
    <col min="12" max="12" width="12.5703125" bestFit="1" customWidth="1"/>
  </cols>
  <sheetData>
    <row r="1" spans="1:10" ht="15.75" x14ac:dyDescent="0.25">
      <c r="A1" s="58"/>
      <c r="B1" s="58"/>
      <c r="C1" s="58"/>
      <c r="D1" s="58"/>
      <c r="E1" s="58"/>
      <c r="F1" s="58"/>
      <c r="G1" s="59"/>
    </row>
    <row r="2" spans="1:10" x14ac:dyDescent="0.25">
      <c r="A2" s="58"/>
      <c r="B2" s="58"/>
      <c r="C2" s="58"/>
      <c r="D2" s="58"/>
      <c r="E2" s="58"/>
      <c r="F2" s="58"/>
      <c r="G2" s="58"/>
    </row>
    <row r="3" spans="1:10" ht="18.75" x14ac:dyDescent="0.3">
      <c r="A3" s="60" t="s">
        <v>101</v>
      </c>
      <c r="B3" s="58"/>
      <c r="C3" s="58"/>
      <c r="D3" s="58"/>
      <c r="E3" s="58"/>
      <c r="F3" s="60" t="s">
        <v>102</v>
      </c>
      <c r="G3" s="58"/>
    </row>
    <row r="4" spans="1:10" ht="36" customHeight="1" x14ac:dyDescent="0.3">
      <c r="A4" s="186" t="s">
        <v>231</v>
      </c>
      <c r="B4" s="186"/>
      <c r="C4" s="58"/>
      <c r="D4" s="58"/>
      <c r="E4" s="58"/>
      <c r="F4" s="186" t="s">
        <v>205</v>
      </c>
      <c r="G4" s="186"/>
    </row>
    <row r="5" spans="1:10" ht="18.75" x14ac:dyDescent="0.3">
      <c r="A5" s="60"/>
      <c r="B5" s="58"/>
      <c r="C5" s="58"/>
      <c r="D5" s="58"/>
      <c r="E5" s="58"/>
      <c r="F5" s="60" t="s">
        <v>204</v>
      </c>
      <c r="G5" s="58"/>
    </row>
    <row r="6" spans="1:10" ht="18.75" x14ac:dyDescent="0.3">
      <c r="A6" s="60" t="s">
        <v>103</v>
      </c>
      <c r="B6" s="58"/>
      <c r="C6" s="58"/>
      <c r="D6" s="58"/>
      <c r="E6" s="58"/>
      <c r="F6" s="60" t="s">
        <v>104</v>
      </c>
      <c r="G6" s="58"/>
    </row>
    <row r="7" spans="1:10" x14ac:dyDescent="0.25">
      <c r="A7" s="58"/>
      <c r="B7" s="58"/>
      <c r="C7" s="58"/>
      <c r="D7" s="58"/>
      <c r="E7" s="58"/>
      <c r="F7" s="58"/>
      <c r="G7" s="58"/>
    </row>
    <row r="8" spans="1:10" x14ac:dyDescent="0.25">
      <c r="A8" s="58"/>
      <c r="B8" s="58"/>
      <c r="C8" s="58"/>
      <c r="D8" s="58"/>
      <c r="E8" s="58"/>
      <c r="F8" s="58"/>
      <c r="G8" s="58"/>
    </row>
    <row r="9" spans="1:10" ht="20.25" x14ac:dyDescent="0.25">
      <c r="A9" s="194" t="s">
        <v>230</v>
      </c>
      <c r="B9" s="194"/>
      <c r="C9" s="194"/>
      <c r="D9" s="194"/>
      <c r="E9" s="194"/>
      <c r="F9" s="194"/>
      <c r="G9" s="194"/>
    </row>
    <row r="10" spans="1:10" x14ac:dyDescent="0.25">
      <c r="A10" s="58"/>
      <c r="B10" s="58"/>
      <c r="C10" s="58"/>
      <c r="D10" s="58"/>
      <c r="E10" s="58"/>
      <c r="F10" s="58"/>
      <c r="G10" s="58"/>
    </row>
    <row r="11" spans="1:10" ht="30.75" customHeight="1" x14ac:dyDescent="0.25">
      <c r="A11" s="61" t="s">
        <v>182</v>
      </c>
      <c r="B11" s="197"/>
      <c r="C11" s="197"/>
      <c r="D11" s="197"/>
      <c r="E11" s="197"/>
      <c r="F11" s="197"/>
      <c r="G11" s="197"/>
      <c r="H11" s="197"/>
      <c r="I11" s="197"/>
      <c r="J11" s="197"/>
    </row>
    <row r="12" spans="1:10" ht="34.5" customHeight="1" x14ac:dyDescent="0.25">
      <c r="A12" s="61" t="s">
        <v>105</v>
      </c>
      <c r="B12" s="195"/>
      <c r="C12" s="196"/>
      <c r="D12" s="196"/>
      <c r="E12" s="196"/>
      <c r="F12" s="196"/>
      <c r="G12" s="196"/>
    </row>
    <row r="13" spans="1:10" ht="30.75" customHeight="1" x14ac:dyDescent="0.25">
      <c r="A13" s="61" t="s">
        <v>106</v>
      </c>
      <c r="B13" s="193">
        <f>ФОТ!A3</f>
        <v>0</v>
      </c>
      <c r="C13" s="193"/>
      <c r="D13" s="193"/>
      <c r="E13" s="193"/>
      <c r="F13" s="193"/>
      <c r="G13" s="62"/>
    </row>
    <row r="14" spans="1:10" ht="16.5" thickBot="1" x14ac:dyDescent="0.3">
      <c r="A14" s="58"/>
      <c r="B14" s="58"/>
      <c r="C14" s="58"/>
      <c r="D14" s="58"/>
      <c r="E14" s="190" t="s">
        <v>107</v>
      </c>
      <c r="F14" s="190"/>
      <c r="G14" s="190"/>
    </row>
    <row r="15" spans="1:10" ht="18.75" customHeight="1" x14ac:dyDescent="0.3">
      <c r="A15" s="298" t="s">
        <v>108</v>
      </c>
      <c r="B15" s="299" t="s">
        <v>109</v>
      </c>
      <c r="C15" s="299" t="s">
        <v>110</v>
      </c>
      <c r="D15" s="299" t="s">
        <v>111</v>
      </c>
      <c r="E15" s="300" t="s">
        <v>112</v>
      </c>
      <c r="F15" s="301" t="s">
        <v>113</v>
      </c>
      <c r="G15" s="301"/>
      <c r="H15" s="302"/>
    </row>
    <row r="16" spans="1:10" ht="18.75" x14ac:dyDescent="0.3">
      <c r="A16" s="303"/>
      <c r="B16" s="191"/>
      <c r="C16" s="191"/>
      <c r="D16" s="191"/>
      <c r="E16" s="192"/>
      <c r="F16" s="63" t="s">
        <v>185</v>
      </c>
      <c r="G16" s="63" t="s">
        <v>186</v>
      </c>
      <c r="H16" s="304" t="s">
        <v>187</v>
      </c>
    </row>
    <row r="17" spans="1:12" ht="18.75" x14ac:dyDescent="0.25">
      <c r="A17" s="305" t="s">
        <v>114</v>
      </c>
      <c r="B17" s="151" t="s">
        <v>115</v>
      </c>
      <c r="C17" s="153" t="s">
        <v>115</v>
      </c>
      <c r="D17" s="153" t="s">
        <v>115</v>
      </c>
      <c r="E17" s="92">
        <v>0</v>
      </c>
      <c r="F17" s="93">
        <v>0</v>
      </c>
      <c r="G17" s="93">
        <f>F18</f>
        <v>0</v>
      </c>
      <c r="H17" s="306">
        <f>G18</f>
        <v>0</v>
      </c>
    </row>
    <row r="18" spans="1:12" ht="18.75" x14ac:dyDescent="0.25">
      <c r="A18" s="307" t="s">
        <v>116</v>
      </c>
      <c r="B18" s="107" t="s">
        <v>115</v>
      </c>
      <c r="C18" s="108" t="s">
        <v>115</v>
      </c>
      <c r="D18" s="108" t="s">
        <v>115</v>
      </c>
      <c r="E18" s="109">
        <f>E19-E32-E37</f>
        <v>0</v>
      </c>
      <c r="F18" s="109">
        <f>F19-F32-F37</f>
        <v>0</v>
      </c>
      <c r="G18" s="109">
        <f>G19-G32-G37+G17</f>
        <v>0</v>
      </c>
      <c r="H18" s="308">
        <f>H19-H32-H37+H17</f>
        <v>0</v>
      </c>
    </row>
    <row r="19" spans="1:12" ht="18.75" x14ac:dyDescent="0.25">
      <c r="A19" s="305" t="s">
        <v>117</v>
      </c>
      <c r="B19" s="151" t="s">
        <v>115</v>
      </c>
      <c r="C19" s="153" t="s">
        <v>115</v>
      </c>
      <c r="D19" s="153" t="s">
        <v>115</v>
      </c>
      <c r="E19" s="95">
        <f>F19+G19+H19</f>
        <v>0</v>
      </c>
      <c r="F19" s="96">
        <f>F21+F28</f>
        <v>0</v>
      </c>
      <c r="G19" s="96">
        <f t="shared" ref="G19:H19" si="0">G21+G28</f>
        <v>0</v>
      </c>
      <c r="H19" s="309">
        <f t="shared" si="0"/>
        <v>0</v>
      </c>
      <c r="K19" s="106"/>
      <c r="L19" s="106"/>
    </row>
    <row r="20" spans="1:12" ht="18.75" x14ac:dyDescent="0.25">
      <c r="A20" s="310" t="s">
        <v>118</v>
      </c>
      <c r="B20" s="153" t="s">
        <v>115</v>
      </c>
      <c r="C20" s="152">
        <v>131</v>
      </c>
      <c r="D20" s="152">
        <v>131000</v>
      </c>
      <c r="E20" s="95">
        <f t="shared" ref="E20:E28" si="1">F20+G20+H20</f>
        <v>0</v>
      </c>
      <c r="F20" s="93"/>
      <c r="G20" s="93"/>
      <c r="H20" s="311"/>
    </row>
    <row r="21" spans="1:12" ht="18.75" x14ac:dyDescent="0.25">
      <c r="A21" s="312" t="s">
        <v>119</v>
      </c>
      <c r="B21" s="151" t="s">
        <v>115</v>
      </c>
      <c r="C21" s="151" t="s">
        <v>115</v>
      </c>
      <c r="D21" s="151" t="s">
        <v>115</v>
      </c>
      <c r="E21" s="95">
        <f t="shared" si="1"/>
        <v>0</v>
      </c>
      <c r="F21" s="93">
        <f>БП!C27</f>
        <v>0</v>
      </c>
      <c r="G21" s="93">
        <f>БП!D27</f>
        <v>0</v>
      </c>
      <c r="H21" s="306">
        <f>БП!E27</f>
        <v>0</v>
      </c>
    </row>
    <row r="22" spans="1:12" ht="18.75" x14ac:dyDescent="0.25">
      <c r="A22" s="312" t="s">
        <v>120</v>
      </c>
      <c r="B22" s="151" t="s">
        <v>115</v>
      </c>
      <c r="C22" s="151" t="s">
        <v>115</v>
      </c>
      <c r="D22" s="151" t="s">
        <v>115</v>
      </c>
      <c r="E22" s="95">
        <f t="shared" si="1"/>
        <v>0</v>
      </c>
      <c r="F22" s="93"/>
      <c r="G22" s="93"/>
      <c r="H22" s="311"/>
    </row>
    <row r="23" spans="1:12" ht="18.75" x14ac:dyDescent="0.25">
      <c r="A23" s="312" t="s">
        <v>121</v>
      </c>
      <c r="B23" s="151" t="s">
        <v>115</v>
      </c>
      <c r="C23" s="151" t="s">
        <v>115</v>
      </c>
      <c r="D23" s="151" t="s">
        <v>115</v>
      </c>
      <c r="E23" s="95">
        <f t="shared" si="1"/>
        <v>0</v>
      </c>
      <c r="F23" s="93"/>
      <c r="G23" s="93"/>
      <c r="H23" s="311"/>
    </row>
    <row r="24" spans="1:12" ht="18.75" x14ac:dyDescent="0.25">
      <c r="A24" s="312" t="s">
        <v>122</v>
      </c>
      <c r="B24" s="151" t="s">
        <v>115</v>
      </c>
      <c r="C24" s="151" t="s">
        <v>115</v>
      </c>
      <c r="D24" s="151" t="s">
        <v>115</v>
      </c>
      <c r="E24" s="95">
        <f t="shared" si="1"/>
        <v>0</v>
      </c>
      <c r="F24" s="93"/>
      <c r="G24" s="93"/>
      <c r="H24" s="311"/>
    </row>
    <row r="25" spans="1:12" ht="18.75" x14ac:dyDescent="0.25">
      <c r="A25" s="312" t="s">
        <v>123</v>
      </c>
      <c r="B25" s="151" t="s">
        <v>115</v>
      </c>
      <c r="C25" s="151" t="s">
        <v>115</v>
      </c>
      <c r="D25" s="151" t="s">
        <v>115</v>
      </c>
      <c r="E25" s="95">
        <f t="shared" si="1"/>
        <v>0</v>
      </c>
      <c r="F25" s="93"/>
      <c r="G25" s="93"/>
      <c r="H25" s="311"/>
    </row>
    <row r="26" spans="1:12" ht="18.75" x14ac:dyDescent="0.25">
      <c r="A26" s="312" t="s">
        <v>124</v>
      </c>
      <c r="B26" s="151" t="s">
        <v>115</v>
      </c>
      <c r="C26" s="151" t="s">
        <v>115</v>
      </c>
      <c r="D26" s="151" t="s">
        <v>115</v>
      </c>
      <c r="E26" s="95">
        <f t="shared" si="1"/>
        <v>0</v>
      </c>
      <c r="F26" s="93"/>
      <c r="G26" s="93"/>
      <c r="H26" s="311"/>
    </row>
    <row r="27" spans="1:12" ht="18.75" x14ac:dyDescent="0.25">
      <c r="A27" s="312" t="s">
        <v>125</v>
      </c>
      <c r="B27" s="151" t="s">
        <v>115</v>
      </c>
      <c r="C27" s="151" t="s">
        <v>115</v>
      </c>
      <c r="D27" s="151" t="s">
        <v>115</v>
      </c>
      <c r="E27" s="95">
        <f t="shared" si="1"/>
        <v>0</v>
      </c>
      <c r="F27" s="93"/>
      <c r="G27" s="93"/>
      <c r="H27" s="311"/>
    </row>
    <row r="28" spans="1:12" ht="72.75" customHeight="1" x14ac:dyDescent="0.25">
      <c r="A28" s="310" t="s">
        <v>198</v>
      </c>
      <c r="B28" s="153" t="s">
        <v>115</v>
      </c>
      <c r="C28" s="152">
        <v>155</v>
      </c>
      <c r="D28" s="152">
        <v>155000</v>
      </c>
      <c r="E28" s="95">
        <f t="shared" si="1"/>
        <v>0</v>
      </c>
      <c r="F28" s="98">
        <f>БП!C29</f>
        <v>0</v>
      </c>
      <c r="G28" s="98">
        <f>БП!D29</f>
        <v>0</v>
      </c>
      <c r="H28" s="311">
        <v>0</v>
      </c>
    </row>
    <row r="29" spans="1:12" ht="18.75" x14ac:dyDescent="0.25">
      <c r="A29" s="312" t="s">
        <v>120</v>
      </c>
      <c r="B29" s="151" t="s">
        <v>115</v>
      </c>
      <c r="C29" s="151" t="s">
        <v>115</v>
      </c>
      <c r="D29" s="151" t="s">
        <v>115</v>
      </c>
      <c r="E29" s="92"/>
      <c r="F29" s="99"/>
      <c r="G29" s="99"/>
      <c r="H29" s="311"/>
    </row>
    <row r="30" spans="1:12" ht="18.75" x14ac:dyDescent="0.25">
      <c r="A30" s="312" t="s">
        <v>121</v>
      </c>
      <c r="B30" s="151" t="s">
        <v>115</v>
      </c>
      <c r="C30" s="151" t="s">
        <v>115</v>
      </c>
      <c r="D30" s="151" t="s">
        <v>115</v>
      </c>
      <c r="E30" s="92"/>
      <c r="F30" s="99"/>
      <c r="G30" s="99"/>
      <c r="H30" s="311"/>
    </row>
    <row r="31" spans="1:12" ht="18.75" x14ac:dyDescent="0.25">
      <c r="A31" s="305" t="s">
        <v>126</v>
      </c>
      <c r="B31" s="151" t="s">
        <v>115</v>
      </c>
      <c r="C31" s="152">
        <v>189</v>
      </c>
      <c r="D31" s="152">
        <v>189000</v>
      </c>
      <c r="E31" s="92"/>
      <c r="F31" s="98"/>
      <c r="G31" s="98"/>
      <c r="H31" s="311"/>
    </row>
    <row r="32" spans="1:12" ht="18.75" x14ac:dyDescent="0.25">
      <c r="A32" s="305" t="s">
        <v>127</v>
      </c>
      <c r="B32" s="151" t="s">
        <v>115</v>
      </c>
      <c r="C32" s="153" t="s">
        <v>115</v>
      </c>
      <c r="D32" s="153" t="s">
        <v>115</v>
      </c>
      <c r="E32" s="95">
        <f>F32+G32+H32</f>
        <v>0</v>
      </c>
      <c r="F32" s="96">
        <f>F33</f>
        <v>0</v>
      </c>
      <c r="G32" s="96">
        <f t="shared" ref="G32:H32" si="2">G33</f>
        <v>0</v>
      </c>
      <c r="H32" s="309">
        <f t="shared" si="2"/>
        <v>0</v>
      </c>
    </row>
    <row r="33" spans="1:11" ht="18.75" x14ac:dyDescent="0.25">
      <c r="A33" s="312" t="s">
        <v>181</v>
      </c>
      <c r="B33" s="151"/>
      <c r="C33" s="153"/>
      <c r="D33" s="153"/>
      <c r="E33" s="95">
        <f>F33+G33+H33</f>
        <v>0</v>
      </c>
      <c r="F33" s="99">
        <f>БП!C32</f>
        <v>0</v>
      </c>
      <c r="G33" s="99">
        <f>БП!D32</f>
        <v>0</v>
      </c>
      <c r="H33" s="313">
        <f>БП!E32</f>
        <v>0</v>
      </c>
    </row>
    <row r="34" spans="1:11" ht="18.75" x14ac:dyDescent="0.25">
      <c r="A34" s="312" t="s">
        <v>128</v>
      </c>
      <c r="B34" s="151"/>
      <c r="C34" s="153"/>
      <c r="D34" s="153"/>
      <c r="E34" s="92"/>
      <c r="F34" s="99"/>
      <c r="G34" s="99"/>
      <c r="H34" s="311"/>
    </row>
    <row r="35" spans="1:11" ht="18.75" x14ac:dyDescent="0.25">
      <c r="A35" s="312" t="s">
        <v>129</v>
      </c>
      <c r="B35" s="151"/>
      <c r="C35" s="153"/>
      <c r="D35" s="153"/>
      <c r="E35" s="92"/>
      <c r="F35" s="99"/>
      <c r="G35" s="99"/>
      <c r="H35" s="311"/>
    </row>
    <row r="36" spans="1:11" ht="18.75" x14ac:dyDescent="0.25">
      <c r="A36" s="305" t="s">
        <v>130</v>
      </c>
      <c r="B36" s="151" t="s">
        <v>115</v>
      </c>
      <c r="C36" s="153" t="s">
        <v>115</v>
      </c>
      <c r="D36" s="153" t="s">
        <v>115</v>
      </c>
      <c r="E36" s="95">
        <f>F36+G36+H36</f>
        <v>0</v>
      </c>
      <c r="F36" s="96">
        <f>БП!C33</f>
        <v>0</v>
      </c>
      <c r="G36" s="96">
        <f>БП!D33</f>
        <v>0</v>
      </c>
      <c r="H36" s="309">
        <f>БП!E33</f>
        <v>0</v>
      </c>
    </row>
    <row r="37" spans="1:11" ht="18.75" x14ac:dyDescent="0.25">
      <c r="A37" s="305" t="s">
        <v>131</v>
      </c>
      <c r="B37" s="151" t="s">
        <v>115</v>
      </c>
      <c r="C37" s="153" t="s">
        <v>115</v>
      </c>
      <c r="D37" s="153" t="s">
        <v>115</v>
      </c>
      <c r="E37" s="95">
        <f>F37+G37+H37</f>
        <v>0</v>
      </c>
      <c r="F37" s="100">
        <f>F38+F47+F53</f>
        <v>0</v>
      </c>
      <c r="G37" s="100">
        <f t="shared" ref="G37" si="3">G38+G47+G53</f>
        <v>0</v>
      </c>
      <c r="H37" s="314">
        <v>0</v>
      </c>
      <c r="I37" s="129" t="e">
        <f>БП!#REF!</f>
        <v>#REF!</v>
      </c>
      <c r="J37" s="106" t="e">
        <f>G37-I37</f>
        <v>#REF!</v>
      </c>
    </row>
    <row r="38" spans="1:11" ht="18.75" x14ac:dyDescent="0.25">
      <c r="A38" s="315" t="s">
        <v>132</v>
      </c>
      <c r="B38" s="187">
        <v>111</v>
      </c>
      <c r="C38" s="153" t="s">
        <v>115</v>
      </c>
      <c r="D38" s="153" t="s">
        <v>115</v>
      </c>
      <c r="E38" s="95">
        <f>F38+G38+H38</f>
        <v>0</v>
      </c>
      <c r="F38" s="105">
        <f>SUM(F39:F43)</f>
        <v>0</v>
      </c>
      <c r="G38" s="105">
        <f t="shared" ref="G38" si="4">SUM(G39:G43)</f>
        <v>0</v>
      </c>
      <c r="H38" s="316">
        <f>SUM(H39:H43)</f>
        <v>0</v>
      </c>
    </row>
    <row r="39" spans="1:11" ht="18.75" x14ac:dyDescent="0.25">
      <c r="A39" s="310" t="s">
        <v>133</v>
      </c>
      <c r="B39" s="187"/>
      <c r="C39" s="187">
        <v>211</v>
      </c>
      <c r="D39" s="153">
        <v>211001</v>
      </c>
      <c r="E39" s="95">
        <f>F39+G39+H39</f>
        <v>0</v>
      </c>
      <c r="F39" s="103">
        <f>БП!C40</f>
        <v>0</v>
      </c>
      <c r="G39" s="103">
        <f>БП!D40</f>
        <v>0</v>
      </c>
      <c r="H39" s="317">
        <f>БП!E40</f>
        <v>0</v>
      </c>
      <c r="I39" s="291">
        <f>БП!F40</f>
        <v>0</v>
      </c>
      <c r="J39" s="102">
        <f>БП!G40</f>
        <v>0</v>
      </c>
      <c r="K39" s="102">
        <f>БП!H40</f>
        <v>0</v>
      </c>
    </row>
    <row r="40" spans="1:11" ht="18.75" x14ac:dyDescent="0.25">
      <c r="A40" s="310" t="s">
        <v>134</v>
      </c>
      <c r="B40" s="187"/>
      <c r="C40" s="187"/>
      <c r="D40" s="152">
        <v>211002</v>
      </c>
      <c r="E40" s="95">
        <f>F40+G40+H40</f>
        <v>0</v>
      </c>
      <c r="F40" s="103">
        <f>БП!C43</f>
        <v>0</v>
      </c>
      <c r="G40" s="103">
        <f>БП!D43</f>
        <v>0</v>
      </c>
      <c r="H40" s="317">
        <f>БП!E43</f>
        <v>0</v>
      </c>
    </row>
    <row r="41" spans="1:11" ht="18.75" x14ac:dyDescent="0.25">
      <c r="A41" s="310" t="s">
        <v>135</v>
      </c>
      <c r="B41" s="187"/>
      <c r="C41" s="187"/>
      <c r="D41" s="152">
        <v>211004</v>
      </c>
      <c r="E41" s="95">
        <f t="shared" ref="E41:E46" si="5">F41+G41+H41</f>
        <v>0</v>
      </c>
      <c r="F41" s="104">
        <f>БП!C41</f>
        <v>0</v>
      </c>
      <c r="G41" s="104">
        <f>БП!D41</f>
        <v>0</v>
      </c>
      <c r="H41" s="318">
        <f>БП!E41</f>
        <v>0</v>
      </c>
    </row>
    <row r="42" spans="1:11" ht="18.75" x14ac:dyDescent="0.25">
      <c r="A42" s="310" t="s">
        <v>136</v>
      </c>
      <c r="B42" s="187"/>
      <c r="C42" s="187"/>
      <c r="D42" s="152">
        <v>211006</v>
      </c>
      <c r="E42" s="95">
        <f t="shared" si="5"/>
        <v>0</v>
      </c>
      <c r="F42" s="104">
        <f>БП!C38</f>
        <v>0</v>
      </c>
      <c r="G42" s="104">
        <f>БП!D38</f>
        <v>0</v>
      </c>
      <c r="H42" s="318">
        <f>БП!E38</f>
        <v>0</v>
      </c>
    </row>
    <row r="43" spans="1:11" ht="18.75" x14ac:dyDescent="0.25">
      <c r="A43" s="310" t="s">
        <v>188</v>
      </c>
      <c r="B43" s="187"/>
      <c r="C43" s="187"/>
      <c r="D43" s="89"/>
      <c r="E43" s="95">
        <f t="shared" si="5"/>
        <v>0</v>
      </c>
      <c r="F43" s="104">
        <f>БП!C44</f>
        <v>0</v>
      </c>
      <c r="G43" s="104">
        <f>БП!D44</f>
        <v>0</v>
      </c>
      <c r="H43" s="318">
        <f>БП!E44</f>
        <v>0</v>
      </c>
    </row>
    <row r="44" spans="1:11" ht="37.5" x14ac:dyDescent="0.25">
      <c r="A44" s="305" t="s">
        <v>138</v>
      </c>
      <c r="B44" s="188">
        <v>112</v>
      </c>
      <c r="C44" s="152" t="s">
        <v>115</v>
      </c>
      <c r="D44" s="152" t="s">
        <v>115</v>
      </c>
      <c r="E44" s="95">
        <f t="shared" si="5"/>
        <v>0</v>
      </c>
      <c r="F44" s="101"/>
      <c r="G44" s="101"/>
      <c r="H44" s="311"/>
    </row>
    <row r="45" spans="1:11" ht="18.75" x14ac:dyDescent="0.25">
      <c r="A45" s="310" t="s">
        <v>139</v>
      </c>
      <c r="B45" s="188"/>
      <c r="C45" s="152">
        <v>212</v>
      </c>
      <c r="D45" s="152">
        <v>212001</v>
      </c>
      <c r="E45" s="95">
        <f t="shared" si="5"/>
        <v>0</v>
      </c>
      <c r="F45" s="104"/>
      <c r="G45" s="104"/>
      <c r="H45" s="311"/>
    </row>
    <row r="46" spans="1:11" ht="18.75" x14ac:dyDescent="0.25">
      <c r="A46" s="310" t="s">
        <v>140</v>
      </c>
      <c r="B46" s="188"/>
      <c r="C46" s="152">
        <v>226</v>
      </c>
      <c r="D46" s="152">
        <v>226106</v>
      </c>
      <c r="E46" s="95">
        <f t="shared" si="5"/>
        <v>0</v>
      </c>
      <c r="F46" s="104"/>
      <c r="G46" s="104"/>
      <c r="H46" s="311"/>
    </row>
    <row r="47" spans="1:11" ht="75" x14ac:dyDescent="0.25">
      <c r="A47" s="305" t="s">
        <v>141</v>
      </c>
      <c r="B47" s="187">
        <v>119</v>
      </c>
      <c r="C47" s="153" t="s">
        <v>115</v>
      </c>
      <c r="D47" s="153"/>
      <c r="E47" s="95">
        <f>F47+G47+H47</f>
        <v>0</v>
      </c>
      <c r="F47" s="101">
        <f>SUM(F48:F52)</f>
        <v>0</v>
      </c>
      <c r="G47" s="101">
        <f t="shared" ref="G47:H47" si="6">SUM(G48:G52)</f>
        <v>0</v>
      </c>
      <c r="H47" s="319">
        <f t="shared" si="6"/>
        <v>0</v>
      </c>
    </row>
    <row r="48" spans="1:11" ht="18.75" x14ac:dyDescent="0.25">
      <c r="A48" s="310" t="s">
        <v>142</v>
      </c>
      <c r="B48" s="187"/>
      <c r="C48" s="187">
        <v>213</v>
      </c>
      <c r="D48" s="152">
        <v>213001</v>
      </c>
      <c r="E48" s="95">
        <f>F48+G48+H48</f>
        <v>0</v>
      </c>
      <c r="F48" s="98">
        <f>F39*0.302</f>
        <v>0</v>
      </c>
      <c r="G48" s="98">
        <f t="shared" ref="G48:H48" si="7">G39*0.302</f>
        <v>0</v>
      </c>
      <c r="H48" s="320">
        <f t="shared" si="7"/>
        <v>0</v>
      </c>
    </row>
    <row r="49" spans="1:8" ht="18.75" x14ac:dyDescent="0.25">
      <c r="A49" s="310" t="s">
        <v>143</v>
      </c>
      <c r="B49" s="187"/>
      <c r="C49" s="187"/>
      <c r="D49" s="152">
        <v>213002</v>
      </c>
      <c r="E49" s="95">
        <f>F49+G49+H49</f>
        <v>0</v>
      </c>
      <c r="F49" s="98">
        <f>F40*0.302</f>
        <v>0</v>
      </c>
      <c r="G49" s="98">
        <f t="shared" ref="G49:H49" si="8">G40*0.302</f>
        <v>0</v>
      </c>
      <c r="H49" s="320">
        <f t="shared" si="8"/>
        <v>0</v>
      </c>
    </row>
    <row r="50" spans="1:8" ht="37.5" x14ac:dyDescent="0.25">
      <c r="A50" s="310" t="s">
        <v>197</v>
      </c>
      <c r="B50" s="187"/>
      <c r="C50" s="187"/>
      <c r="D50" s="152">
        <v>213004</v>
      </c>
      <c r="E50" s="95">
        <f>F50+G50+H50</f>
        <v>0</v>
      </c>
      <c r="F50" s="98">
        <f>F43*0.302</f>
        <v>0</v>
      </c>
      <c r="G50" s="98">
        <f t="shared" ref="G50:H50" si="9">G43*0.302</f>
        <v>0</v>
      </c>
      <c r="H50" s="320">
        <f t="shared" si="9"/>
        <v>0</v>
      </c>
    </row>
    <row r="51" spans="1:8" ht="37.5" x14ac:dyDescent="0.25">
      <c r="A51" s="310" t="s">
        <v>144</v>
      </c>
      <c r="B51" s="187"/>
      <c r="C51" s="187"/>
      <c r="D51" s="152">
        <v>213006</v>
      </c>
      <c r="E51" s="97"/>
      <c r="F51" s="98">
        <f>F42*0.302</f>
        <v>0</v>
      </c>
      <c r="G51" s="98">
        <f t="shared" ref="G51:H51" si="10">G42*0.302</f>
        <v>0</v>
      </c>
      <c r="H51" s="320">
        <f t="shared" si="10"/>
        <v>0</v>
      </c>
    </row>
    <row r="52" spans="1:8" ht="18.75" x14ac:dyDescent="0.25">
      <c r="A52" s="321" t="s">
        <v>137</v>
      </c>
      <c r="B52" s="187"/>
      <c r="C52" s="187"/>
      <c r="D52" s="152" t="s">
        <v>137</v>
      </c>
      <c r="E52" s="97"/>
      <c r="F52" s="98"/>
      <c r="G52" s="98"/>
      <c r="H52" s="311"/>
    </row>
    <row r="53" spans="1:8" ht="18.75" x14ac:dyDescent="0.25">
      <c r="A53" s="322" t="s">
        <v>145</v>
      </c>
      <c r="B53" s="187">
        <v>244</v>
      </c>
      <c r="C53" s="153" t="s">
        <v>115</v>
      </c>
      <c r="D53" s="153" t="s">
        <v>115</v>
      </c>
      <c r="E53" s="95">
        <f>F53+G53+H53</f>
        <v>0</v>
      </c>
      <c r="F53" s="105">
        <f>F59+F61+F62+F64+F65+F74</f>
        <v>0</v>
      </c>
      <c r="G53" s="105">
        <f>G59+G61+G62+G64+G65+G74</f>
        <v>0</v>
      </c>
      <c r="H53" s="316">
        <v>0</v>
      </c>
    </row>
    <row r="54" spans="1:8" ht="18.75" x14ac:dyDescent="0.25">
      <c r="A54" s="310" t="s">
        <v>146</v>
      </c>
      <c r="B54" s="187"/>
      <c r="C54" s="152">
        <v>222</v>
      </c>
      <c r="D54" s="152">
        <v>222002</v>
      </c>
      <c r="E54" s="94"/>
      <c r="F54" s="93"/>
      <c r="G54" s="93"/>
      <c r="H54" s="311"/>
    </row>
    <row r="55" spans="1:8" ht="18.75" x14ac:dyDescent="0.25">
      <c r="A55" s="310" t="s">
        <v>147</v>
      </c>
      <c r="B55" s="187"/>
      <c r="C55" s="152">
        <v>225</v>
      </c>
      <c r="D55" s="152">
        <v>225008</v>
      </c>
      <c r="E55" s="94"/>
      <c r="F55" s="93"/>
      <c r="G55" s="93"/>
      <c r="H55" s="311"/>
    </row>
    <row r="56" spans="1:8" ht="18.75" x14ac:dyDescent="0.25">
      <c r="A56" s="310" t="s">
        <v>148</v>
      </c>
      <c r="B56" s="187"/>
      <c r="C56" s="187">
        <v>226</v>
      </c>
      <c r="D56" s="152">
        <v>226001</v>
      </c>
      <c r="E56" s="94"/>
      <c r="F56" s="93"/>
      <c r="G56" s="93"/>
      <c r="H56" s="311"/>
    </row>
    <row r="57" spans="1:8" ht="37.5" x14ac:dyDescent="0.25">
      <c r="A57" s="310" t="s">
        <v>149</v>
      </c>
      <c r="B57" s="187"/>
      <c r="C57" s="187"/>
      <c r="D57" s="152">
        <v>226015</v>
      </c>
      <c r="E57" s="94"/>
      <c r="F57" s="93"/>
      <c r="G57" s="93"/>
      <c r="H57" s="311"/>
    </row>
    <row r="58" spans="1:8" ht="37.5" x14ac:dyDescent="0.25">
      <c r="A58" s="310" t="s">
        <v>150</v>
      </c>
      <c r="B58" s="187"/>
      <c r="C58" s="187"/>
      <c r="D58" s="152">
        <v>226018</v>
      </c>
      <c r="E58" s="94"/>
      <c r="F58" s="93"/>
      <c r="G58" s="93"/>
      <c r="H58" s="311"/>
    </row>
    <row r="59" spans="1:8" ht="18.75" x14ac:dyDescent="0.25">
      <c r="A59" s="310" t="s">
        <v>151</v>
      </c>
      <c r="B59" s="187"/>
      <c r="C59" s="187"/>
      <c r="D59" s="152">
        <v>226025</v>
      </c>
      <c r="E59" s="95">
        <f>F59+G59+H59</f>
        <v>0</v>
      </c>
      <c r="F59" s="93"/>
      <c r="G59" s="93"/>
      <c r="H59" s="306"/>
    </row>
    <row r="60" spans="1:8" ht="37.5" x14ac:dyDescent="0.25">
      <c r="A60" s="310" t="s">
        <v>152</v>
      </c>
      <c r="B60" s="187"/>
      <c r="C60" s="187"/>
      <c r="D60" s="152">
        <v>226028</v>
      </c>
      <c r="E60" s="95">
        <f t="shared" ref="E60:E62" si="11">F60+G60+H60</f>
        <v>0</v>
      </c>
      <c r="F60" s="101"/>
      <c r="G60" s="101"/>
      <c r="H60" s="311"/>
    </row>
    <row r="61" spans="1:8" ht="18.75" x14ac:dyDescent="0.25">
      <c r="A61" s="310" t="s">
        <v>153</v>
      </c>
      <c r="B61" s="187"/>
      <c r="C61" s="187"/>
      <c r="D61" s="152">
        <v>226029</v>
      </c>
      <c r="E61" s="95">
        <f t="shared" si="11"/>
        <v>0</v>
      </c>
      <c r="F61" s="93"/>
      <c r="G61" s="93"/>
      <c r="H61" s="306"/>
    </row>
    <row r="62" spans="1:8" ht="18.75" x14ac:dyDescent="0.25">
      <c r="A62" s="310" t="s">
        <v>154</v>
      </c>
      <c r="B62" s="187"/>
      <c r="C62" s="187"/>
      <c r="D62" s="152">
        <v>226031</v>
      </c>
      <c r="E62" s="95">
        <f t="shared" si="11"/>
        <v>0</v>
      </c>
      <c r="F62" s="93"/>
      <c r="G62" s="93"/>
      <c r="H62" s="306"/>
    </row>
    <row r="63" spans="1:8" ht="18.75" x14ac:dyDescent="0.25">
      <c r="A63" s="310" t="s">
        <v>155</v>
      </c>
      <c r="B63" s="187"/>
      <c r="C63" s="187"/>
      <c r="D63" s="152">
        <v>226032</v>
      </c>
      <c r="E63" s="82"/>
      <c r="F63" s="81"/>
      <c r="G63" s="81"/>
      <c r="H63" s="323"/>
    </row>
    <row r="64" spans="1:8" ht="18.75" x14ac:dyDescent="0.25">
      <c r="A64" s="310" t="s">
        <v>156</v>
      </c>
      <c r="B64" s="187"/>
      <c r="C64" s="187"/>
      <c r="D64" s="152">
        <v>226035</v>
      </c>
      <c r="E64" s="80">
        <f>F64+G64+H64</f>
        <v>0</v>
      </c>
      <c r="F64" s="81"/>
      <c r="G64" s="81"/>
      <c r="H64" s="324"/>
    </row>
    <row r="65" spans="1:8" ht="37.5" x14ac:dyDescent="0.25">
      <c r="A65" s="310" t="s">
        <v>157</v>
      </c>
      <c r="B65" s="187"/>
      <c r="C65" s="187"/>
      <c r="D65" s="152">
        <v>226037</v>
      </c>
      <c r="E65" s="80">
        <f>F65+G65+H65</f>
        <v>0</v>
      </c>
      <c r="F65" s="81"/>
      <c r="G65" s="81"/>
      <c r="H65" s="324"/>
    </row>
    <row r="66" spans="1:8" ht="18.75" x14ac:dyDescent="0.25">
      <c r="A66" s="310"/>
      <c r="B66" s="187"/>
      <c r="C66" s="187"/>
      <c r="D66" s="152">
        <v>226100</v>
      </c>
      <c r="E66" s="82"/>
      <c r="F66" s="81"/>
      <c r="G66" s="81"/>
      <c r="H66" s="323"/>
    </row>
    <row r="67" spans="1:8" ht="18.75" x14ac:dyDescent="0.25">
      <c r="A67" s="310" t="s">
        <v>158</v>
      </c>
      <c r="B67" s="187"/>
      <c r="C67" s="187">
        <v>310</v>
      </c>
      <c r="D67" s="152">
        <v>310003</v>
      </c>
      <c r="E67" s="82"/>
      <c r="F67" s="81"/>
      <c r="G67" s="81"/>
      <c r="H67" s="323"/>
    </row>
    <row r="68" spans="1:8" ht="18.75" x14ac:dyDescent="0.25">
      <c r="A68" s="310" t="s">
        <v>159</v>
      </c>
      <c r="B68" s="187"/>
      <c r="C68" s="187"/>
      <c r="D68" s="152">
        <v>310004</v>
      </c>
      <c r="E68" s="82"/>
      <c r="F68" s="81"/>
      <c r="G68" s="81"/>
      <c r="H68" s="323"/>
    </row>
    <row r="69" spans="1:8" ht="18.75" x14ac:dyDescent="0.25">
      <c r="A69" s="310" t="s">
        <v>160</v>
      </c>
      <c r="B69" s="187"/>
      <c r="C69" s="187"/>
      <c r="D69" s="152">
        <v>310008</v>
      </c>
      <c r="E69" s="82"/>
      <c r="F69" s="81"/>
      <c r="G69" s="81"/>
      <c r="H69" s="323"/>
    </row>
    <row r="70" spans="1:8" ht="18.75" x14ac:dyDescent="0.25">
      <c r="A70" s="310" t="s">
        <v>161</v>
      </c>
      <c r="B70" s="187"/>
      <c r="C70" s="152">
        <v>342</v>
      </c>
      <c r="D70" s="152">
        <v>342001</v>
      </c>
      <c r="E70" s="80">
        <f>F70+G70+H70</f>
        <v>0</v>
      </c>
      <c r="F70" s="81"/>
      <c r="G70" s="81"/>
      <c r="H70" s="323"/>
    </row>
    <row r="71" spans="1:8" ht="37.5" x14ac:dyDescent="0.25">
      <c r="A71" s="310" t="s">
        <v>162</v>
      </c>
      <c r="B71" s="187"/>
      <c r="C71" s="187">
        <v>346</v>
      </c>
      <c r="D71" s="152">
        <v>346002</v>
      </c>
      <c r="E71" s="82"/>
      <c r="F71" s="81"/>
      <c r="G71" s="81"/>
      <c r="H71" s="323"/>
    </row>
    <row r="72" spans="1:8" ht="37.5" x14ac:dyDescent="0.25">
      <c r="A72" s="310" t="s">
        <v>163</v>
      </c>
      <c r="B72" s="187"/>
      <c r="C72" s="187"/>
      <c r="D72" s="152">
        <v>346003</v>
      </c>
      <c r="E72" s="82"/>
      <c r="F72" s="81"/>
      <c r="G72" s="81"/>
      <c r="H72" s="323"/>
    </row>
    <row r="73" spans="1:8" ht="18.75" x14ac:dyDescent="0.25">
      <c r="A73" s="310" t="s">
        <v>164</v>
      </c>
      <c r="B73" s="187"/>
      <c r="C73" s="187"/>
      <c r="D73" s="152">
        <v>346004</v>
      </c>
      <c r="E73" s="82"/>
      <c r="F73" s="81"/>
      <c r="G73" s="81"/>
      <c r="H73" s="323"/>
    </row>
    <row r="74" spans="1:8" ht="18.75" x14ac:dyDescent="0.25">
      <c r="A74" s="310" t="s">
        <v>165</v>
      </c>
      <c r="B74" s="187"/>
      <c r="C74" s="187"/>
      <c r="D74" s="152">
        <v>346009</v>
      </c>
      <c r="E74" s="80">
        <f>F74+G74+H74</f>
        <v>0</v>
      </c>
      <c r="F74" s="81"/>
      <c r="G74" s="81"/>
      <c r="H74" s="323"/>
    </row>
    <row r="75" spans="1:8" ht="37.5" hidden="1" x14ac:dyDescent="0.25">
      <c r="A75" s="310" t="s">
        <v>166</v>
      </c>
      <c r="B75" s="187"/>
      <c r="C75" s="187"/>
      <c r="D75" s="152">
        <v>346012</v>
      </c>
      <c r="E75" s="80">
        <f>F75+G75+H75</f>
        <v>0</v>
      </c>
      <c r="F75" s="81"/>
      <c r="G75" s="81"/>
      <c r="H75" s="323"/>
    </row>
    <row r="76" spans="1:8" ht="18.75" hidden="1" x14ac:dyDescent="0.25">
      <c r="A76" s="310" t="s">
        <v>167</v>
      </c>
      <c r="B76" s="187"/>
      <c r="C76" s="78" t="s">
        <v>180</v>
      </c>
      <c r="D76" s="78" t="s">
        <v>180</v>
      </c>
      <c r="E76" s="80">
        <f>F76+G76+H76</f>
        <v>0</v>
      </c>
      <c r="F76" s="81">
        <f>БП!C52</f>
        <v>0</v>
      </c>
      <c r="G76" s="81"/>
      <c r="H76" s="324">
        <f>БП!E52</f>
        <v>0</v>
      </c>
    </row>
    <row r="77" spans="1:8" ht="18.75" hidden="1" x14ac:dyDescent="0.25">
      <c r="A77" s="310" t="s">
        <v>168</v>
      </c>
      <c r="B77" s="187"/>
      <c r="C77" s="152">
        <v>349</v>
      </c>
      <c r="D77" s="152">
        <v>349002</v>
      </c>
      <c r="E77" s="82"/>
      <c r="F77" s="81"/>
      <c r="G77" s="81"/>
      <c r="H77" s="323"/>
    </row>
    <row r="78" spans="1:8" ht="19.5" hidden="1" thickBot="1" x14ac:dyDescent="0.3">
      <c r="A78" s="325" t="s">
        <v>137</v>
      </c>
      <c r="B78" s="326"/>
      <c r="C78" s="327" t="s">
        <v>137</v>
      </c>
      <c r="D78" s="327" t="s">
        <v>137</v>
      </c>
      <c r="E78" s="328"/>
      <c r="F78" s="329"/>
      <c r="G78" s="329"/>
      <c r="H78" s="330"/>
    </row>
    <row r="79" spans="1:8" ht="18.75" hidden="1" x14ac:dyDescent="0.25">
      <c r="A79" s="292" t="s">
        <v>169</v>
      </c>
      <c r="B79" s="293">
        <v>862</v>
      </c>
      <c r="C79" s="294" t="s">
        <v>115</v>
      </c>
      <c r="D79" s="294" t="s">
        <v>115</v>
      </c>
      <c r="E79" s="295"/>
      <c r="F79" s="296"/>
      <c r="G79" s="296"/>
      <c r="H79" s="297"/>
    </row>
    <row r="80" spans="1:8" ht="18.75" hidden="1" x14ac:dyDescent="0.25">
      <c r="A80" s="70" t="s">
        <v>170</v>
      </c>
      <c r="B80" s="189"/>
      <c r="C80" s="71">
        <v>253</v>
      </c>
      <c r="D80" s="71">
        <v>253001</v>
      </c>
      <c r="E80" s="86"/>
      <c r="F80" s="81"/>
      <c r="G80" s="81"/>
      <c r="H80" s="83"/>
    </row>
    <row r="81" spans="1:8" ht="18.75" hidden="1" x14ac:dyDescent="0.25">
      <c r="A81" s="64" t="s">
        <v>171</v>
      </c>
      <c r="B81" s="187">
        <v>853</v>
      </c>
      <c r="C81" s="187">
        <v>297</v>
      </c>
      <c r="D81" s="65" t="s">
        <v>115</v>
      </c>
      <c r="E81" s="87"/>
      <c r="F81" s="85"/>
      <c r="G81" s="85"/>
      <c r="H81" s="83"/>
    </row>
    <row r="82" spans="1:8" ht="56.25" hidden="1" x14ac:dyDescent="0.25">
      <c r="A82" s="66" t="s">
        <v>172</v>
      </c>
      <c r="B82" s="187"/>
      <c r="C82" s="187"/>
      <c r="D82" s="65">
        <v>297001</v>
      </c>
      <c r="E82" s="88"/>
      <c r="F82" s="84"/>
      <c r="G82" s="84"/>
      <c r="H82" s="83"/>
    </row>
    <row r="83" spans="1:8" ht="18.75" hidden="1" x14ac:dyDescent="0.25">
      <c r="A83" s="66" t="s">
        <v>173</v>
      </c>
      <c r="B83" s="187"/>
      <c r="C83" s="187"/>
      <c r="D83" s="67">
        <v>297002</v>
      </c>
      <c r="E83" s="88"/>
      <c r="F83" s="84"/>
      <c r="G83" s="84"/>
      <c r="H83" s="83"/>
    </row>
    <row r="84" spans="1:8" ht="18.75" hidden="1" x14ac:dyDescent="0.25">
      <c r="A84" s="68" t="s">
        <v>137</v>
      </c>
      <c r="B84" s="69" t="s">
        <v>137</v>
      </c>
      <c r="C84" s="69" t="s">
        <v>137</v>
      </c>
      <c r="D84" s="69" t="s">
        <v>137</v>
      </c>
      <c r="E84" s="88"/>
      <c r="F84" s="84"/>
      <c r="G84" s="84"/>
      <c r="H84" s="83"/>
    </row>
    <row r="85" spans="1:8" x14ac:dyDescent="0.25">
      <c r="A85" s="72" t="s">
        <v>174</v>
      </c>
      <c r="B85" s="72"/>
      <c r="C85" s="72"/>
      <c r="D85" s="72"/>
      <c r="E85" s="72"/>
      <c r="F85" s="72"/>
      <c r="G85" s="72"/>
    </row>
    <row r="87" spans="1:8" ht="18.75" x14ac:dyDescent="0.3">
      <c r="A87" s="186" t="s">
        <v>175</v>
      </c>
      <c r="B87" s="186"/>
      <c r="C87" s="184"/>
      <c r="D87" s="184"/>
      <c r="F87" s="184"/>
      <c r="G87" s="184"/>
    </row>
    <row r="88" spans="1:8" ht="18.75" x14ac:dyDescent="0.3">
      <c r="A88" s="73"/>
      <c r="C88" s="185" t="s">
        <v>95</v>
      </c>
      <c r="D88" s="185"/>
      <c r="F88" s="183" t="s">
        <v>176</v>
      </c>
      <c r="G88" s="183"/>
    </row>
    <row r="89" spans="1:8" ht="18" x14ac:dyDescent="0.25">
      <c r="A89" s="73"/>
      <c r="C89" s="73"/>
      <c r="D89" s="73"/>
      <c r="G89" s="73"/>
    </row>
    <row r="90" spans="1:8" ht="18.75" x14ac:dyDescent="0.3">
      <c r="A90" s="186" t="s">
        <v>96</v>
      </c>
      <c r="B90" s="186"/>
      <c r="C90" s="74"/>
      <c r="D90" s="74"/>
      <c r="F90" s="184" t="s">
        <v>97</v>
      </c>
      <c r="G90" s="184"/>
    </row>
    <row r="91" spans="1:8" ht="18.75" x14ac:dyDescent="0.3">
      <c r="A91" s="73"/>
      <c r="C91" s="185" t="s">
        <v>95</v>
      </c>
      <c r="D91" s="185"/>
      <c r="F91" s="183" t="s">
        <v>176</v>
      </c>
      <c r="G91" s="183"/>
    </row>
    <row r="92" spans="1:8" ht="18" x14ac:dyDescent="0.25">
      <c r="A92" s="73"/>
      <c r="C92" s="73"/>
      <c r="D92" s="73"/>
      <c r="G92" s="73"/>
    </row>
    <row r="93" spans="1:8" ht="18" x14ac:dyDescent="0.25">
      <c r="A93" s="73"/>
      <c r="B93" s="73"/>
      <c r="C93" s="73"/>
      <c r="D93" s="73"/>
      <c r="E93" s="73"/>
    </row>
    <row r="94" spans="1:8" ht="18" x14ac:dyDescent="0.25">
      <c r="A94" s="73"/>
      <c r="B94" s="73"/>
      <c r="C94" s="73"/>
      <c r="D94" s="73"/>
      <c r="E94" s="73"/>
    </row>
  </sheetData>
  <mergeCells count="34">
    <mergeCell ref="B13:F13"/>
    <mergeCell ref="A4:B4"/>
    <mergeCell ref="F4:G4"/>
    <mergeCell ref="A9:G9"/>
    <mergeCell ref="B12:G12"/>
    <mergeCell ref="B11:J11"/>
    <mergeCell ref="E14:G14"/>
    <mergeCell ref="A15:A16"/>
    <mergeCell ref="B15:B16"/>
    <mergeCell ref="C15:C16"/>
    <mergeCell ref="D15:D16"/>
    <mergeCell ref="E15:E16"/>
    <mergeCell ref="A90:B90"/>
    <mergeCell ref="C91:D91"/>
    <mergeCell ref="F87:G87"/>
    <mergeCell ref="B38:B43"/>
    <mergeCell ref="C39:C43"/>
    <mergeCell ref="B44:B46"/>
    <mergeCell ref="B47:B52"/>
    <mergeCell ref="C48:C52"/>
    <mergeCell ref="B53:B78"/>
    <mergeCell ref="C56:C66"/>
    <mergeCell ref="C67:C69"/>
    <mergeCell ref="C71:C75"/>
    <mergeCell ref="B79:B80"/>
    <mergeCell ref="B81:B83"/>
    <mergeCell ref="C81:C83"/>
    <mergeCell ref="A87:B87"/>
    <mergeCell ref="F91:G91"/>
    <mergeCell ref="F90:G90"/>
    <mergeCell ref="F88:G88"/>
    <mergeCell ref="F15:H15"/>
    <mergeCell ref="C88:D88"/>
    <mergeCell ref="C87:D87"/>
  </mergeCells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БП</vt:lpstr>
      <vt:lpstr>ФОТ</vt:lpstr>
      <vt:lpstr>ППиВ</vt:lpstr>
      <vt:lpstr>БП!Область_печати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2024-10-31T13:55:46Z</dcterms:modified>
</cp:coreProperties>
</file>